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Ex1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ded28f9ebe4d9ebd/Documents/1. Economia com Excel/Vídeo Aulas_Planilhas/Modelos de Dashboards/"/>
    </mc:Choice>
  </mc:AlternateContent>
  <xr:revisionPtr revIDLastSave="418" documentId="6_{3C75C807-6357-4AEB-B42D-155E0F72B2F8}" xr6:coauthVersionLast="47" xr6:coauthVersionMax="47" xr10:uidLastSave="{5D3559B7-C00D-437E-BBC2-224438AE19A4}"/>
  <bookViews>
    <workbookView xWindow="-108" yWindow="-108" windowWidth="23256" windowHeight="12456" xr2:uid="{00000000-000D-0000-FFFF-FFFF00000000}"/>
  </bookViews>
  <sheets>
    <sheet name="Dashboard" sheetId="8" r:id="rId1"/>
    <sheet name="Dados" sheetId="6" r:id="rId2"/>
    <sheet name="Sobre" sheetId="9" r:id="rId3"/>
  </sheets>
  <externalReferences>
    <externalReference r:id="rId4"/>
  </externalReferences>
  <definedNames>
    <definedName name="_xlchart.v5.0" hidden="1">Dados!$B$3</definedName>
    <definedName name="_xlchart.v5.1" hidden="1">Dados!$B$4:$B$19</definedName>
    <definedName name="_xlchart.v5.2" hidden="1">Dados!$C$3</definedName>
    <definedName name="_xlchart.v5.3" hidden="1">Dados!$C$4:$C$19</definedName>
    <definedName name="_xlnm.Print_Area" localSheetId="0">Dashboard!$A$1:$W$35</definedName>
    <definedName name="Homens">[1]Dados1!$B$89:$BJ$109</definedName>
    <definedName name="Mulheres">[1]Dados1!$B$111:$BJ$131</definedName>
    <definedName name="SegmentaçãodeDados_Estados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5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" i="6" l="1"/>
  <c r="W19" i="6" l="1"/>
  <c r="W1" i="6" s="1"/>
  <c r="U19" i="6"/>
  <c r="U1" i="6" s="1"/>
  <c r="S19" i="6"/>
  <c r="S1" i="6" s="1"/>
  <c r="R19" i="6"/>
  <c r="R1" i="6" s="1"/>
  <c r="Q19" i="6"/>
  <c r="Q1" i="6" s="1"/>
  <c r="P19" i="6"/>
  <c r="P1" i="6" s="1"/>
  <c r="O19" i="6"/>
  <c r="O1" i="6" s="1"/>
  <c r="N19" i="6"/>
  <c r="N1" i="6" s="1"/>
  <c r="M19" i="6"/>
  <c r="M1" i="6" s="1"/>
  <c r="L19" i="6"/>
  <c r="L1" i="6" s="1"/>
  <c r="K19" i="6"/>
  <c r="K1" i="6" s="1"/>
  <c r="J19" i="6"/>
  <c r="J1" i="6" s="1"/>
  <c r="D19" i="6"/>
  <c r="D1" i="6" s="1"/>
  <c r="F19" i="6"/>
  <c r="F1" i="6" s="1"/>
  <c r="G19" i="6"/>
  <c r="G1" i="6" s="1"/>
  <c r="H19" i="6"/>
  <c r="H1" i="6" s="1"/>
  <c r="I19" i="6"/>
  <c r="I1" i="6" s="1"/>
  <c r="C19" i="6"/>
  <c r="C1" i="6" s="1"/>
  <c r="X5" i="6" l="1"/>
  <c r="X6" i="6"/>
  <c r="X7" i="6"/>
  <c r="X8" i="6"/>
  <c r="X9" i="6"/>
  <c r="X10" i="6"/>
  <c r="X11" i="6"/>
  <c r="X12" i="6"/>
  <c r="X13" i="6"/>
  <c r="X14" i="6"/>
  <c r="X15" i="6"/>
  <c r="X16" i="6"/>
  <c r="X17" i="6"/>
  <c r="X18" i="6"/>
  <c r="X4" i="6"/>
  <c r="V5" i="6"/>
  <c r="V6" i="6"/>
  <c r="V7" i="6"/>
  <c r="V8" i="6"/>
  <c r="V9" i="6"/>
  <c r="V10" i="6"/>
  <c r="V11" i="6"/>
  <c r="V12" i="6"/>
  <c r="V13" i="6"/>
  <c r="V14" i="6"/>
  <c r="V15" i="6"/>
  <c r="V16" i="6"/>
  <c r="V17" i="6"/>
  <c r="V18" i="6"/>
  <c r="V4" i="6"/>
  <c r="T5" i="6"/>
  <c r="T6" i="6"/>
  <c r="T7" i="6"/>
  <c r="T8" i="6"/>
  <c r="T9" i="6"/>
  <c r="T10" i="6"/>
  <c r="T11" i="6"/>
  <c r="T12" i="6"/>
  <c r="T13" i="6"/>
  <c r="T14" i="6"/>
  <c r="T15" i="6"/>
  <c r="T16" i="6"/>
  <c r="T17" i="6"/>
  <c r="T18" i="6"/>
  <c r="X19" i="6" l="1"/>
  <c r="X1" i="6" s="1"/>
  <c r="V19" i="6"/>
  <c r="V1" i="6" s="1"/>
  <c r="T19" i="6"/>
  <c r="T1" i="6" s="1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19" i="6" l="1"/>
  <c r="E1" i="6" s="1"/>
</calcChain>
</file>

<file path=xl/sharedStrings.xml><?xml version="1.0" encoding="utf-8"?>
<sst xmlns="http://schemas.openxmlformats.org/spreadsheetml/2006/main" count="74" uniqueCount="73">
  <si>
    <t>economiacomexcel@gmail.com</t>
  </si>
  <si>
    <t>UF</t>
  </si>
  <si>
    <t>Estados</t>
  </si>
  <si>
    <t>Seguidores</t>
  </si>
  <si>
    <t>Likes</t>
  </si>
  <si>
    <t>Membros</t>
  </si>
  <si>
    <t>Média de Tempo no Site</t>
  </si>
  <si>
    <t>Segurança</t>
  </si>
  <si>
    <t>Satisfação dos Clientes</t>
  </si>
  <si>
    <t>2009/10</t>
  </si>
  <si>
    <t>2010/11</t>
  </si>
  <si>
    <t>2011/12</t>
  </si>
  <si>
    <t>2012/13</t>
  </si>
  <si>
    <t>2013/14</t>
  </si>
  <si>
    <t>2014/15</t>
  </si>
  <si>
    <t>2015/16</t>
  </si>
  <si>
    <t>SP</t>
  </si>
  <si>
    <t>São Paulo</t>
  </si>
  <si>
    <t>MG</t>
  </si>
  <si>
    <t>Minas Gerais</t>
  </si>
  <si>
    <t>RJ</t>
  </si>
  <si>
    <t>Rio de Janeiro</t>
  </si>
  <si>
    <t>BA</t>
  </si>
  <si>
    <t>Bahia</t>
  </si>
  <si>
    <t>RS</t>
  </si>
  <si>
    <t>Rio Grande do Sul</t>
  </si>
  <si>
    <t>PA</t>
  </si>
  <si>
    <t>Paraná</t>
  </si>
  <si>
    <t>PE</t>
  </si>
  <si>
    <t>Pernambuco</t>
  </si>
  <si>
    <t>CE</t>
  </si>
  <si>
    <t>Ceará</t>
  </si>
  <si>
    <t>Pará</t>
  </si>
  <si>
    <t>SC</t>
  </si>
  <si>
    <t>Santa Catarina</t>
  </si>
  <si>
    <t>MA</t>
  </si>
  <si>
    <t>Maranhão</t>
  </si>
  <si>
    <t>GO</t>
  </si>
  <si>
    <t>Goiás</t>
  </si>
  <si>
    <t>AM</t>
  </si>
  <si>
    <t>Amazonas</t>
  </si>
  <si>
    <t>PB</t>
  </si>
  <si>
    <t>Paraíba</t>
  </si>
  <si>
    <t>ES</t>
  </si>
  <si>
    <t>Espírito Santo</t>
  </si>
  <si>
    <t>Florida</t>
  </si>
  <si>
    <t>Georgia</t>
  </si>
  <si>
    <t>Illinois</t>
  </si>
  <si>
    <t>Massachusetts</t>
  </si>
  <si>
    <t>Michigan</t>
  </si>
  <si>
    <t>New Jersey</t>
  </si>
  <si>
    <t>New York</t>
  </si>
  <si>
    <t>North Carolina</t>
  </si>
  <si>
    <t>Ohio</t>
  </si>
  <si>
    <t>Pennsylvania</t>
  </si>
  <si>
    <t>Texas</t>
  </si>
  <si>
    <t>Virginia</t>
  </si>
  <si>
    <t>Washington</t>
  </si>
  <si>
    <t>Total</t>
  </si>
  <si>
    <t>Dados</t>
  </si>
  <si>
    <t>Visitantes no Site</t>
  </si>
  <si>
    <t>Compras no Site</t>
  </si>
  <si>
    <t>Funcionários (UF)</t>
  </si>
  <si>
    <t>% Meta Atingida</t>
  </si>
  <si>
    <t>%MA-1</t>
  </si>
  <si>
    <t>FS</t>
  </si>
  <si>
    <t>FS-1</t>
  </si>
  <si>
    <t>SCp</t>
  </si>
  <si>
    <t>SCp-1</t>
  </si>
  <si>
    <t>Fonte:</t>
  </si>
  <si>
    <t>http://marcus-small.squarespace.com/</t>
  </si>
  <si>
    <t>Site especializado em treinamento e consultoria. O site também disponibiliza várias planilhas grátis. Acesse e confira.</t>
  </si>
  <si>
    <t>https://economiacomexcel.com.br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</si>
</sst>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&quot;$&quot;#,##0_);\(&quot;$&quot;#,##0\)"/>
    <numFmt numFmtId="165" formatCode="_-* #,##0_-;\-* #,##0_-;_-* &quot;-&quot;??_-;_-@_-"/>
    <numFmt numFmtId="166" formatCode="_-&quot;R$&quot;* #,##0_-;\-&quot;R$&quot;* #,##0_-;_-&quot;R$&quot;* &quot;-&quot;??_-;_-@_-"/>
    <numFmt numFmtId="167" formatCode="_-[$R$-416]* #,##0_-;\-[$R$-416]* #,##0_-;_-[$R$-416]* &quot;-&quot;??_-;_-@_-"/>
  </numFmts>
  <fonts count="11" x14ac:knownFonts="1">
    <font>
      <sz val="11"/>
      <color theme="1"/>
      <name val="Calibri"/>
      <family val="2"/>
      <scheme val="minor"/>
    </font>
    <font>
      <sz val="12"/>
      <color rgb="FF286A3E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20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4" tint="0.3999755851924192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/>
      <right/>
      <top/>
      <bottom style="dashed">
        <color theme="1" tint="0.34998626667073579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5" fillId="2" borderId="1">
      <alignment horizontal="center" vertical="center"/>
    </xf>
    <xf numFmtId="164" fontId="6" fillId="0" borderId="2">
      <alignment horizontal="center" vertical="center"/>
    </xf>
    <xf numFmtId="9" fontId="7" fillId="0" borderId="3">
      <alignment horizontal="left" vertical="center" indent="2"/>
    </xf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1" applyAlignment="1">
      <alignment horizontal="left"/>
    </xf>
    <xf numFmtId="0" fontId="4" fillId="0" borderId="0" xfId="1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165" fontId="0" fillId="0" borderId="0" xfId="5" applyNumberFormat="1" applyFont="1" applyAlignment="1">
      <alignment horizontal="center"/>
    </xf>
    <xf numFmtId="0" fontId="9" fillId="3" borderId="0" xfId="0" applyFont="1" applyFill="1"/>
    <xf numFmtId="0" fontId="0" fillId="3" borderId="0" xfId="0" applyFill="1"/>
    <xf numFmtId="9" fontId="0" fillId="0" borderId="0" xfId="0" applyNumberFormat="1" applyAlignment="1">
      <alignment horizontal="center"/>
    </xf>
    <xf numFmtId="9" fontId="0" fillId="0" borderId="0" xfId="7" applyFont="1" applyAlignment="1">
      <alignment horizontal="center"/>
    </xf>
    <xf numFmtId="0" fontId="10" fillId="4" borderId="0" xfId="0" applyFont="1" applyFill="1" applyAlignment="1">
      <alignment horizontal="center"/>
    </xf>
    <xf numFmtId="0" fontId="0" fillId="5" borderId="0" xfId="0" applyFill="1"/>
    <xf numFmtId="165" fontId="0" fillId="5" borderId="0" xfId="5" applyNumberFormat="1" applyFont="1" applyFill="1"/>
    <xf numFmtId="0" fontId="0" fillId="5" borderId="0" xfId="0" applyFill="1" applyAlignment="1">
      <alignment horizontal="center"/>
    </xf>
    <xf numFmtId="9" fontId="0" fillId="5" borderId="0" xfId="7" applyFont="1" applyFill="1" applyAlignment="1">
      <alignment horizontal="center"/>
    </xf>
    <xf numFmtId="9" fontId="0" fillId="0" borderId="0" xfId="7" applyFont="1"/>
    <xf numFmtId="0" fontId="0" fillId="6" borderId="0" xfId="0" applyFill="1" applyAlignment="1">
      <alignment horizontal="center"/>
    </xf>
    <xf numFmtId="166" fontId="8" fillId="0" borderId="0" xfId="6" applyNumberFormat="1" applyFont="1" applyAlignment="1">
      <alignment horizontal="center"/>
    </xf>
    <xf numFmtId="167" fontId="0" fillId="5" borderId="0" xfId="5" applyNumberFormat="1" applyFont="1" applyFill="1"/>
    <xf numFmtId="0" fontId="9" fillId="0" borderId="0" xfId="0" applyFont="1"/>
    <xf numFmtId="0" fontId="10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top"/>
    </xf>
  </cellXfs>
  <cellStyles count="8">
    <cellStyle name="Hiperlink" xfId="1" builtinId="8"/>
    <cellStyle name="Key Metric Header" xfId="2" xr:uid="{00000000-0005-0000-0000-000001000000}"/>
    <cellStyle name="Key Metric Percentage" xfId="4" xr:uid="{00000000-0005-0000-0000-000002000000}"/>
    <cellStyle name="Key Metric Value" xfId="3" xr:uid="{00000000-0005-0000-0000-000003000000}"/>
    <cellStyle name="Moeda" xfId="6" builtinId="4"/>
    <cellStyle name="Normal" xfId="0" builtinId="0"/>
    <cellStyle name="Porcentagem" xfId="7" builtinId="5"/>
    <cellStyle name="Vírgula" xfId="5" builtinId="3"/>
  </cellStyles>
  <dxfs count="5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3" formatCode="0%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4" formatCode="0.00%"/>
      <alignment horizontal="center" vertical="bottom" textRotation="0" wrapText="0" indent="0" justifyLastLine="0" shrinkToFit="0" readingOrder="0"/>
    </dxf>
    <dxf>
      <numFmt numFmtId="14" formatCode="0.00%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&quot;R$&quot;* #,##0_-;\-&quot;R$&quot;* #,##0_-;_-&quot;R$&quot;* &quot;-&quot;??_-;_-@_-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color theme="0"/>
      </font>
    </dxf>
    <dxf>
      <font>
        <color theme="0"/>
      </font>
      <fill>
        <patternFill>
          <bgColor theme="1"/>
        </patternFill>
      </fill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Anbima" pivot="0" table="0" count="5" xr9:uid="{1D97AEF7-1529-4702-948C-4F747ECE6D99}">
      <tableStyleElement type="wholeTable" dxfId="51"/>
      <tableStyleElement type="headerRow" dxfId="50"/>
    </tableStyle>
  </tableStyles>
  <colors>
    <mruColors>
      <color rgb="FFB9E5C8"/>
      <color rgb="FFA3DDB6"/>
      <color rgb="FF8FD5A6"/>
      <color rgb="FF286A3E"/>
    </mruColors>
  </colors>
  <extLst>
    <ext xmlns:x14="http://schemas.microsoft.com/office/spreadsheetml/2009/9/main" uri="{46F421CA-312F-682f-3DD2-61675219B42D}">
      <x14:dxfs count="3">
        <dxf>
          <font>
            <color auto="1"/>
          </font>
          <fill>
            <patternFill patternType="none"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</font>
          <fill>
            <patternFill>
              <bgColor rgb="FF00B0F0"/>
            </patternFill>
          </fill>
        </dxf>
        <dxf>
          <font>
            <color theme="0"/>
          </font>
        </dxf>
      </x14:dxfs>
    </ext>
    <ext xmlns:x14="http://schemas.microsoft.com/office/spreadsheetml/2009/9/main" uri="{EB79DEF2-80B8-43e5-95BD-54CBDDF9020C}">
      <x14:slicerStyles defaultSlicerStyle="SlicerStyleLight1">
        <x14:slicerStyle name="Anbima">
          <x14:slicerStyleElements>
            <x14:slicerStyleElement type="unselectedItemWithData" dxfId="2"/>
            <x14:slicerStyleElement type="selectedItemWithData" dxfId="1"/>
            <x14:slicerStyleElement type="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microsoft.com/office/2007/relationships/slicerCache" Target="slicerCaches/slicerCache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8000">
                  <a:srgbClr val="00B0F0"/>
                </a:gs>
              </a:gsLst>
              <a:lin ang="5400000" scaled="1"/>
            </a:gradFill>
            <a:ln cap="rnd">
              <a:solidFill>
                <a:srgbClr val="00B0F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Dados!$L$3:$R$3</c:f>
              <c:strCache>
                <c:ptCount val="7"/>
                <c:pt idx="0">
                  <c:v>2009/10</c:v>
                </c:pt>
                <c:pt idx="1">
                  <c:v>2010/11</c:v>
                </c:pt>
                <c:pt idx="2">
                  <c:v>2011/12</c:v>
                </c:pt>
                <c:pt idx="3">
                  <c:v>2012/13</c:v>
                </c:pt>
                <c:pt idx="4">
                  <c:v>2013/14</c:v>
                </c:pt>
                <c:pt idx="5">
                  <c:v>2014/15</c:v>
                </c:pt>
                <c:pt idx="6">
                  <c:v>2015/16</c:v>
                </c:pt>
              </c:strCache>
            </c:strRef>
          </c:cat>
          <c:val>
            <c:numRef>
              <c:f>Dados!$L$1:$R$1</c:f>
              <c:numCache>
                <c:formatCode>General</c:formatCode>
                <c:ptCount val="7"/>
                <c:pt idx="0">
                  <c:v>134</c:v>
                </c:pt>
                <c:pt idx="1">
                  <c:v>126</c:v>
                </c:pt>
                <c:pt idx="2">
                  <c:v>108</c:v>
                </c:pt>
                <c:pt idx="3">
                  <c:v>123</c:v>
                </c:pt>
                <c:pt idx="4">
                  <c:v>109</c:v>
                </c:pt>
                <c:pt idx="5">
                  <c:v>121</c:v>
                </c:pt>
                <c:pt idx="6" formatCode="_-* #,##0_-;\-* #,##0_-;_-* &quot;-&quot;??_-;_-@_-">
                  <c:v>159.82378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D2-40AD-B20E-17C0AFAE2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-27"/>
        <c:axId val="628435288"/>
        <c:axId val="628436272"/>
      </c:barChart>
      <c:catAx>
        <c:axId val="628435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28436272"/>
        <c:crosses val="autoZero"/>
        <c:auto val="1"/>
        <c:lblAlgn val="ctr"/>
        <c:lblOffset val="100"/>
        <c:noMultiLvlLbl val="0"/>
      </c:catAx>
      <c:valAx>
        <c:axId val="628436272"/>
        <c:scaling>
          <c:orientation val="minMax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28435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00B0F0"/>
              </a:solidFill>
              <a:ln w="101600" cap="rnd">
                <a:solidFill>
                  <a:srgbClr val="00B0F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2B0-4DF0-B30E-59D83C1F924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2B0-4DF0-B30E-59D83C1F9243}"/>
              </c:ext>
            </c:extLst>
          </c:dPt>
          <c:val>
            <c:numRef>
              <c:f>Dados!$S$1:$T$1</c:f>
              <c:numCache>
                <c:formatCode>0%</c:formatCode>
                <c:ptCount val="2"/>
                <c:pt idx="0">
                  <c:v>0.76</c:v>
                </c:pt>
                <c:pt idx="1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B0-4DF0-B30E-59D83C1F9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00B0F0"/>
              </a:solidFill>
              <a:ln w="101600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4E4-4008-9E9C-3CFF6DFE161F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4E4-4008-9E9C-3CFF6DFE161F}"/>
              </c:ext>
            </c:extLst>
          </c:dPt>
          <c:val>
            <c:numRef>
              <c:f>Dados!$U$1:$V$1</c:f>
              <c:numCache>
                <c:formatCode>0%</c:formatCode>
                <c:ptCount val="2"/>
                <c:pt idx="0">
                  <c:v>0.23</c:v>
                </c:pt>
                <c:pt idx="1">
                  <c:v>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E4-4008-9E9C-3CFF6DFE1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00B0F0"/>
              </a:solidFill>
              <a:ln w="101600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19B-4974-ABC0-2391687849FC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19B-4974-ABC0-2391687849FC}"/>
              </c:ext>
            </c:extLst>
          </c:dPt>
          <c:val>
            <c:numRef>
              <c:f>Dados!$W$1:$X$1</c:f>
              <c:numCache>
                <c:formatCode>0%</c:formatCode>
                <c:ptCount val="2"/>
                <c:pt idx="0">
                  <c:v>0.87</c:v>
                </c:pt>
                <c:pt idx="1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9B-4974-ABC0-239168784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plotArea>
      <cx:plotAreaRegion>
        <cx:series layoutId="regionMap" uniqueId="{1ED4DC9F-2FC4-4310-B858-60E519297A2F}">
          <cx:tx>
            <cx:txData>
              <cx:f>_xlchart.v5.2</cx:f>
              <cx:v>Seguidores</cx:v>
            </cx:txData>
          </cx:tx>
          <cx:dataId val="0"/>
          <cx:layoutPr>
            <cx:regionLabelLayout val="showAll"/>
            <cx:geography cultureLanguage="pt-BR" cultureRegion="BR" attribution="Da plataforma Bing">
              <cx:geoCache provider="{E9337A44-BEBE-4D9F-B70C-5C5E7DAFC167}">
                <cx:binary>7HrJktw4su2vlGn9WIWRANu67gJkjDlLqZSUG1pWDiAIgPMEfv31CHW3qVS6qmfX7O3eJqQMBgnA
h+PHj/Ofz8s/nt3rU/fL4l3V/+N5+f1dMQzNP377rX8uXv1T/6s3z13d12/Dr8+1/61+ezPPr7+9
dE+zqfRvBGH223Px1A2vy7v/+ic8Tb/Wl/Xz02Dq6m587cL71350Q/+Taz+89MvTizdVZvqhM88D
/v3de1P/8vL6y/GpejVd/e6X12owQ7gPzevv7/7023e//Pb9E/+y+i8ONjiML3BvRMivCZISIUw4
JgQlybtfXF3pf19n9FecxIImp08hKML/Xvz6ycMD/u83dt7W08tL99r3cL7zv3+9/0+HgcvHd788
12M1nEypwaq/v1PdU2/cu19MX6dfr6T16Sjq/fnsv/3ZC//1z+++AGt89803jvredH936X/a259O
cXIfHOP/u+z/kcv+Z3f+J/Kzp+Fpc06Zbzz686v/DoXvbv2ZG796+PDy+zsiJJbfpOLpIf+682dp
882tr0/9AOnJ0K8Jl4wIRiADE4IhPefXr5fYrzKOpUwSTmNMiYTMrOpuKE5ZjX4VcZxIKTjcS1gM
1/p6/HqN/krhmkh4AvcmiND/QNdt7YKuq/8Y5l9//1KN/rY21dD//u60gebrz067jTlKhGAx4xjH
sFLMGFx/fnoP8Hj69f9BQ1WztYnbdImdzkRVXXgaF6ok5aCawa6K+sVmIfXpNDCb9VMSVG8no3C0
XgtSHtuavPRR/JJMhKeJMEcxCkin/8DcDzYpvtsjh40JGpNYgpmSGH23xyZnZnYzXtMkiV7Wtn0o
y2JU5p5Z9uAS3aqfLwee/pNJvi6XCMQoIiIR5M8mSRAyrmj4mk4N/jQzqTqHnYpNEae1LN4mwc1u
SMTm56vGf11VgDMQ4xyCD3z+51U7POOWVSikPIheWe8fV2mutSnpxtXz3c8X+8ERBcYQY5gRJhn/
zqJoGkkkKSy2zPTGrvWVKasvaGx3IdKJ0n11qz232c8XxegHR8QEwylpImNJvjOsmI1sebeGFMUo
HfqoVtOAcpXn+IVYtFmIu10md0Bl2uDybxb/QQwJCHFKoFwyQejp+jdx7pmLi6GYQxqthGzq8nqo
Q6cEopNqUNhVIb7/+Wm/TyyIIgFnZZQILBmVJxd8s2CyNDyvJw9BOyX3/ok0XZlq39y2Mbvo5kWn
0+hvKj+gv4neH69Lwb5xQojg38WRkLQMVTWs6dAl91WS3LOl3uSYHnLk5ywSiUt53ma+aF9+fmAM
oPR93kCiYkgYSjgg02ln35y4tkEnCdVwYlb4dLR775NYdQNXyTA/kF5TFfQGT3nI8JK6yVR/c3T+
gw1QJiQ4WuAEo+9Mzm2elJFb1rSMJqqID0jhKjjlfCf+F0sxACQ4pkCYC/bns1rXBVwMcUjx2Axq
0jrZVS2XahmI+5ulfhS5gESUcgimJGEns39j1nnyS9NbHtKuKF5RQbzitNCppkVKyJBZM9m/WfFH
6MAAhKAwcMzP1efbFZOudDaKQ0gD61NZNJWKeKH4TOK0kf3d4u2Di8q3n4fPudJ8W4lOCcOgRErC
gafy+DuTVkszhyomIR3MtEVFsaq2EnsX+1tjF6fqrr5lvr6duuqOtW7feOPTmYC5UYht1pruGK+1
gW1qn+JJv02cMdXEUg3L6Xa/Tmk55fdkmpTU1RdcsJ11ula6SqSa17hX0q9OjQY+luaxDfQKDP0m
Q3S/IHeZE79jKEnX8iFweT/S6rIq5b1fZqQMwwe//k0+/aggcERYgljCOJT8P/u9T+YiLhcMBaGb
Lotc3k/SPxa1fbPcdn/j8R/lbgLl4FTtODQJJzLyrcvbxtLaFXyB401BaYwOI6y2mOQ+j8xb1yO7
bZB7ZIw+xA6K71rav/H/D3ArkQQLQSRlDInvdkCnfrFIhyXN80BV3Li0K9nW2bT2dlY6Z01aNVuH
x/8FagCTAn7BCJcSx98BZp6zAdfGhNT5/D5yvskCnQvFGO//xsp/zWQwLQAkhaILi6FTffwmk/NY
kKTidUgbnfQbYlkWd/h9TyakpLuBcv/Hz1OK/BWRKYKYpITRGMF63y2YtM4PU7MA2EIWCWGrlMf9
diHziw3lLvF9t+NrPaTV0l4Vre4Umu1j76I7NiTXZStYWs4vbQUm9xhY4DqzXkUSYLUuIF0sHfP/
hYW+3fB3QaAlk9wjCIJYmCJdLbrEVTsp1LnLritsuvQ3f2Oiv3ISSoDlARNHVMRQuP7sEx5IZ+qE
rGnH1jmVzG5puegHzcjHgsYpbzcuSnbMx4fJlonCMT3IHN9Te1c1DzyqGzUYCJS1JIoY96GNwJmk
B0z4+T4hUCjs5M/4SCE9oLzKhEoh5HfOzEuL+yUUKPV6fZYCGEQzlG/DKXr44h+amWeVXgGrTbVu
IWNDarsXLAEly0UCc5cok+xLP+qPeS/uqWhvK2Cz2MpeDc5/WS45S+6HtnorZ3dpjX8rBOlVPAEc
lgD7SuhWK0J2dJZSBUDE4N3FZNm2CeaxASqkXA5XkhOInqCK5wC7si7fCNGN0i5SuCg+9SU+LhyK
Mjjk6lPvv4x3kptO8bLY1wY9dXXzmKzNh3oCv1dynLOuA9uiulCLbbOWNTesGKbdGNFB8YF16mxy
1Jg3VtnHqB4/hSlR8xBSVuWJGnj0GmQOlXn1j3Qon9u52tk+swtv0roGR80ukmpcysccfJclszyO
nXvkoXoc+2TvG5Iukk/pnPiUdE2hogZ+v7Thuin0rk6iXvUdRMAwCJsZ+RnIUVYM9eW6wk0YtoUD
46l7SNjw0jbxfaSrR9fXVg16VmM8Q+kSncxyEh8nOWc4bi4710FERfg6XleqtE+I6mm7GeL5VMLg
sRNdU5bAhqIOOF2iSIAbeu8vxzhyqRzyVkX3ISCoTJN/jOL6cRzQ1iJ3M8VdGlzYygRuZCUcX5wc
DA1qr85uOTsySiDRG74gFVrkVKD8Pun+8FT/IRuElaiMgrIoFXQNtzmGXdFK3mPeX6PcqobUuz4u
H6vEgUnNm8X20YQvE1o/Rn9I2txWc3csJvQ+0dDo4OEDo9Nu7cJta+IUt/m9juZsQr5UmvnHHsCL
D8e2cm9UnH6/8H07RvWmrju9hcY1W0j9OJfVlmLcpTmdoW+rx52d3A7NmKdrDnfXcbYMp0CfzWGg
0M02+uM4DYVqa7qDSEJqanrAfE7shjLrMwMGlRDvyI/rNs/HJuu5/ERXyKaqXbnC5cdaALfo1whw
8WSkNfe3vjeJqieRNt5eIC9HcHIPFBjMPA5drlqvmBg3eU8Bai2W6g7zBKdtYcdUjjwbIPBYte+D
fnIathsPuYOKLNqTDYo0qczHcrCjWnxXZwzXu2gt38zgLwdfiMNAolG5IoPVIi0aNRNss7in4MDc
pMsINxa1MNvOofe2ZMCLT9xlHerHU6vgZuBFKHopIPsDyjdnJhsMcCNHy16Fkj7KncZjm7IyVgtp
rxYc99mJlpkCSgee1yodUHxX8OpQiW6fuxWQKV53uL4/A0iJv3KYU66tBloEadzbiZJFPrk/+To/
h12rT+XqoyVgdIZh991avMW9Vn0uPi6n/jTpKFK2pbVaZJLRBOI0lvntWhb3HdabSTJlGaT8lMc8
HU3RpWjFUdoSfjOaattJWaW5nDerrIptPZYuDVHosyXXRMnueTLFH2W+XNOmfH9ODN6iLsOm8sqa
zgAK9G/UWQW5dB918WXtOSRoGLyKInRRwcMXNBVp2+S3ZHE1eLp+XCeommzS16winzhzj2ujs0Ky
m1PW4qq8SgyHzLX4Ts/0ssQDgF+L0jheEyUAQ0WS3PR5dznk9m1aKQBKDxg6+/kGbSOnP56YMWuh
sfJ4UMjYGz1AXe9icU8GQPFKz08scpu142FXM5AznJ93eqqDmmp+XEixjx3OfNW61Hf6bcb2bent
W+nzNzKVpSJzA9GZ3PMYUK6AjG6maBOx/BM4E26vH3Nu3yI5XJTCZ70w2Yj8vZjc48IBSmxc1qmx
47aYZ8XzElh2hKd04fbxrK2cHdrwTeuaC8ehr0nc2zmpTtBFnN6elm7H6vFExKf6snXxxhmwaLXS
/TnCSc33awtwQf0Dws2Gt/zYEfFw7v9KAEGei3tsUFAUy05FaHg9E32dwFO6UytBk/G2r4vbwCGH
GyghY1U/U23eigZ6DH5KozWK72XVPLXdCCGafCTTeHNO4/1VvRCb4TMrCvorNOAgdvUUH057Lxl0
HyZZAeD48iGO9ahgYZG2awNDAqtkVD2zKrRXp5IsWr6TvdxKD2UFoOf23E+3k7/sGDCuZUUdVFk2
pcjhRvV1uatPtjgbDJhMRsZpUWaFRn/uTQ/k7gNi9e0pis6tzhn1k9Ozw3T0XX5/sltVQjixAIHB
CmtSMFYSUUVHrrORQ9ETRiyK9dDPVyYQ1UnW7ZO6OyanMoAhwJnDGzGWVYpIraIaosRpsNvaWaNM
Emc26psNUMcpvRMo+sJEY3Y67ubMAjWdSftlhlhTjfRhF1uI2GjxH3LkPnUN1EQ/vJG8xxsEbV1V
dRowdtqsnL0h2t/Fuf9Qnbo7HaMt7aaPjDZ9FuYGvOjpoV/ri3K5rSWgERog6hoEBa+oQfiJar1x
42kB624ROLfWcL1v4ZfQLG16A6W0bFUXTvUZ4rvXU35k0G9vhxE0Us/b6zriHIoWrI7bWqjaAk4t
o0b7MiafE9k+nKOMtoBGjYasKKsy8xhokiGiS0XHlDF2TbH/Y2BNswHx4vNqpVaW1zLTwAZTJvAO
O7uRempS4WKjiqj6GC3JsI3DexsfCfbt3iVlkdFQpfP0FCBxC/Yhtt0ettdv/NhCirpbKdpqMwMO
9tvJ+yJ1VMfZWkWqKJ/PwTPqaUpXnUPRHG50JXh2gi6WjFQlBYDAPEV+3wU+3IY+7pQvCr830Jgp
2kBDPgIXnnNXXbRr118KguzFYN/4GuJj05TNfu7dQfPYXiO63i5CL5fr9DBXC4RvC8SnHW6oWZKD
GaNZhQWtKhcg+YYawrGVo9m1a+TAiEdq9QGkiy/naA3rskWN/FydivEZ6qS19ys1WZIDFVpP9evE
QVnDlA9FCSXuVC1OHyPnO5HoDRqblPlqzkKC1k2ocpGi6KkcwoPUkA92NG+m7/cdR5d8gqwxLe5V
AoIam6uN7wHCAGVP/bDs+GU3+MfBtJ/xxFPSRwayVZsjsParsqjjyzj/xDvQP01nb7C8MWIQVzSi
4op1Btw5j8ehn/JL0Yon2xdFikVSAmnp2EUP6tBFTZt0CO10bIWsLgMbgHy6yedbN0nwUzF2Shpm
dtM6f5mtKK+mpZh2UbTgtLJjrdoRSE4ZnkJhDmP8vKALn3coM0l925j6tp3dG/mYz+uHYKYDnv3+
hH9lXUFgQm9csvGysJPieNiccdN6M291sagmcutWxkB8IGQvfAJWSnpglB4kjJT3UBmrFWegMaxH
jdyFXkx5VRFmrpgM5tLlA2RTg/kurAwf22XeVaT/1NOhydCM+hSN/iCmWU1LS1INkCob2Shobvlu
7sDBA5velyx+FmT6wlvActuaRlUd+sLH8nNelhgUQZVjCIhzu1RNQL0wFfsV2rwNCVGbBtIcp8DX
zMfQFoRFZqTDO4PFQwIUNo6qbVxCyC+LkKo8QWun2bY0y2cdrU+mX19o446YyvcTgg0V1LwlZfNY
s0olS4U3FPcOOjD9fkFZNJUqjCNWnYGBCkTeLsJNkUKqKRGai6g3V+1CoDqeug6wdaeM7Q+Nw0Vm
LMepzVWV6yxAA8hlf3WWOVmlk7SOzU1RnPA4BuZPB5baU+mq5XRZx+LiXE5OxQgw32bemTcuR5Qm
pD/q3D5iBruRmHYpNJRz0294NRMVjTAGiBeQaisev0BrmoNw6yo1liVVQsBi576H8BqqB9ASXbU3
U+PqdF6QTZPadSrux0+whyvRxGPmIv0H0aftOeB8bcRTxNvHega0GwZoHgMkv5uwBxBlN6uJ9/Hc
bek6pJo1uVrF8gkn1a6BZslWlVVsMNGmabHf4OoG0rtOheggiQEB+am5OdPcjnmvHClS7cZ7fZIz
fdKnUYL0mVr2Eiqs5ZXq2GaIgHWTwj/qplwU1NcsCqVPhT4UZr60LXlGgKIXDLiaXtGzl924Q6Yq
1Uj5eBNyelFUdbiw7gaXlcySuLJbRIbNWJhlX6JkP6zNJ1SEzZQ396ZYi80yVn47Dvdj3CEoA1DH
z0Xy5Ke+9xAkyuS7NUCRQtZCy1YJB31R/kV7z1QnPhdlY7chmLeoH+5k3Gy+ssOmP1TzeMOXBZqe
fmGKJbkqYXCn+lKxw5HY2GWIQkxp0h5HgQ+RfWl9dGBx+fkkMq49u0hgIohXKF2n3SxlvMcECJCY
t3UZv7AcEpzXftP001VBoik7Dce8Ta6qnH06Ay8B9DjxLnMKyjEzedJkk4nVCjMKtcw4W2DStFmK
POuS8lM8JPDGAMxm1u1EBqt6Rq/6VeyrxSxb2oDGSyYI0cXq9z3nR8nJsYaf5DVUYFRAB/ZVCCDN
vKtplM6hBf5CVzVR/WHFZdh5Y5tsySaBvvyL9vnLCqQ4VSQfnXWLOiePALUk5TXKt63uH2nRgU9r
Muz4WN+vseWX+KVGYb4lw+hTH6N6EyYrL8TAyg1ZzAQjAJQc7QjhSidksiEMF6Fp530yQqPme0mA
/EJsDJBHh8qg28AgmAje9m7Yx2z2Kl7aOYNKKoFQdrc6KeadaKJsRbq9mHkDLUrFL1YovBdxAFkk
SkLYuDVBRyBA6OhBvw0I62MoP9clcFknE55ywL7RGHxZouWD9RRt5dJMTtGY+6P+VEmWHAMv8uN8
+qhb0CcKnE8bY2uT+bkv097MAKpTDj90PJ297i5w03QXQ0nbi+DEe1ir3dPajFdTRcYrTQ9cw0Rk
quPk+KaXIQG1voqBRCCptCxUYcslDRbQBvLsUsSzA4npcBbiT8JWW7F1n5j3XdwStbj5fVEP7hA6
0gE6ydsEsDAdy8uG4RsKs1OlYYAN3A5KT7lA23fO5GAC0EIBpM5EbgDiBAcO+YOuYH6CMX7Jorh4
IoZ+WJp8H2x3ODOIkE83Tei2C391ZKxBhgRQECfq6tmQLjWvUpznr2f5gmJ/28EwWPnxilfQtFXz
jW/cBV8eFuiwmxb4Xm8atJl0AsVTaMWB+O2wGZXEZt6UBRnTrsuY1h+rDkhIJLsCJJ+qyhwut2Yt
3jcNvzRohYTwk8ymEfCokYPeyTynQHCUCXA+iso93FplyHdhxyKufJtDQIYWZJVoSRO+vMjBOmWg
51xymJ6LZj9J+nGEZlRxr4GfelDUksltJhxXO5RUGsQWmWdVPNM09H2kgGR9CLa44+c+oYPmve/+
6Gv/+dwVuhbKYpE0H+YVpDuef6mJBtwBUa5sq8vV2F0owpEVBhBTvi8HqKQnich5kJLH4J6Fl7UK
0F6kIX45i3JD3UGjimFMXHR22y6TCoSP+3LpsGpCFCsqzZUsoTOz8EZXNnP/QkQfHaY1Q10pNk5S
l3VV/gkS3+1dWeFDpavd0ghziay/cVEYDsXYc0AkYA2gP93FSdY386rqtqoPU4+1ojaQD6wDgXgV
L2QSbheXRbM5dWIjzf+wNQENraAfptH4XX5nxeBSA5Ttuh5WCkJoANqVr3xzlkNOhelcMK3XH23N
vk6xhIMMXSP/cRxB0/TgGJDBU8lRdOwWSOcO+UoNpHN3Tuo/ahB9DiauRtW3SbhoR3oJtahQZqDb
bomICvaFnoZgJ2nlzMCoQftEjNDSMiAawK1HQB/AYTkX1U1nildXxsW+7QAeYeS57ErdmL3XZZnK
bs6P4zp3akym6iI3qLgfUAVzmRK4LiMU5KMir9JIBOU6ZO8YkN73teu7LHHsfdtg0BP6vL6N6xpG
d+1a33po53Vpu6uRj8XOgz4LOVnMNwHKwzF34nrs+vnm/FXZUZ9N7YA2lS9MBtpet23wUpp0hSE2
EAelOy0u+ljXH3EFKlleYL0Vjdcpa7vPuTVs4zqZb+ayHEA+rcqtL/x7XJNnPZC3Zu4ICI8i2tsp
sg/whsCgFhyFy3WZ+TavI7sDvYA0SOyRd9dRnYdNE8jLSkqjOtpLgOQkq/K8Pzg0mLTi5QjJ3tm0
iC3NZBg3w1jrq9Iuq1Q1YjqttSt3zTy22zkXTRqFKLm2BYaPLkAXCAQ3NRzvxyKejysK407M1fVk
+j28VagviG3ra4bNJtAVH0SPscobZLOyYwtIPP6TJUQep068VlSue0pqnwZKxwO8GQiiFMwEti6f
DrQEfISIkVmf2482WshmShC8BwHC9naSIt8PiftS0nI+FFzYretgqlB7Ju9Ec0Nqt94UYrmafUlT
0gAxWYVFWd4NX5K1qDaWM7mdI/FwGjZu57pk8OrM2GxGsaRmBoICrdO0Zac5+UqCsiK+X9iu8+sX
lsRA3UP5hvui3eLc7fsmLtNiXRaQQSK5L9mwL9bmyAd/bY+iuxyBo26KRKe9qO6EnOUlGmR0KcL4
WhIDbVKAlz/rKb/IV5ZfnP/n6bRsBVsv2VArQrFiiI93rFnyLDYJSckg+gtC/RUNqwM9PwHcbSqy
Za0E6jBUl75YadrDa1NqFDBuZtJ+xsDsLxa9PBoQHUgdmnS2IAbMkX+Ooe8o8u3S5++Jh0GWaWBC
nU/XMCAsVNXIzQyjVxh5WpcV1/0oyHXUT5+L6tCzggDHWUuVS+CXbpQz6O4QkV6U+4SPD3kzH/gK
TYDryQMkkM+onl9bW32C98iEElREakVAA6mtlOETyTqdw5GXPu1kW4MOFoFWX3ePy9R/GNo4HWCE
Dvz9D+ECSeMWJHaBq2Pt2J3Q+Z0u7FbyetjAC1efqiK+iEiDb1Zvj/BCRwyW7GIgLvUK0vqTKBEU
tb4Yjq7NDwJBCGAuk82a3BZFf+X7ooEShreyP8nbemjVWKMhbUG8TfOqUTXEQI6m64STPLWUbkvu
YhhFUgnGQPuYjp+Lwp14/xO8AgZqXohuUBOrEOhDJ8VLrukn000GQHqIN6sBvXF2MdsKhC6gP8to
RIBb9dXTIqzOYtoG1YAovO0QiNWl7LfBCIj4UWuo9gk8VoPUZx/6SX7KPYaGnC6vtue3bQm8yPbQ
HGHUAbPO0b6hbUqLUe/h9QwG87gyk3WaL3ECw+voM3qJEbz1FKp6O8v1fWvYXTBXQbPriOfrtqmB
kS3RAPJ1AdOCPmKweO0uwsCgzLdzr1pqD2aIP5Rl1x7aWNzWfXdBYMyRBWEH6A/lXtQ+BrAZT+8+
rF/0XGe10BfxoD9PBBcQzPzW9vUddCQf2qJowdif4T2iY5QzrpqkavcJyZ8Hll81fS9UsuLPsqiu
BXCcrc8PueYlcAeQwiftB/C4W1NayuMSzA28iZereplfxIpggjMJNVXhpl8K4LfxZszRAxmTBpru
bQEi4bZieshKYAHWgCqRDEiosSHVdkHw4JHB0M+0611c+GY3Wg7syIc0dttTTXYzhQmUznKnn2sc
3uIJ0hQTdN1PYQNdtVGoqV97UbyMJfyBF3/T0zULpNSqjJKrstcbiCmjypperg3d9H5+4Uts1apr
reSUA7LZW904rTQ1B5lEB7PAzQDCjYGi3803vUNpay0QuiQBJQUEiamDmUBjH0BAfyGd30+6uTgv
Ke3wZuHLNoJHRFDjqW3vr6HTgjIi0Rt0irfA39KuDi+RtaqFNxyti56tda9tnpnTllpXHDoeHUhF
KwVjZ62SqLpFbthE06F41Telyx8l7nc1dxu5kJdWDG9LsWTCubuueRPUX5IoKOhk3sS6vugadl7g
+U3nIOb0+AqVyase4Etz+mD/TcqZ7TauY2v4VfoFBGiiKN00cGR5jO04TlIZboQ4jkWKmkmNT39+
qjZ29640ajfOuagC4kGmKA5r/ev76acbMtWbqRRRMqYn4gU8HJW6MdHfrGS6ToZ7YgNd5E8jZFjX
wne6HhFja7Kl7TfL3CkWDiBT6NDqNo744jhds87BetfsOgIBMjIC426gdOk5/bXnuEDs+V80wJM1
+3KXxeN6bg8J+tuAEUFI+mx6iMYT59ioEfnncGuFBfZU7Vgvly5u+OcXCvxsobKTMl103nC1ybVu
nFd965CumZteajM9Q1iBNNXf+IjHkND+Ot94m55T8GkiNzeWmXDUPXSXjPq/2olKKfaxb314Br4z
2PTZbt4cF52o+0z3eJF491UtImC+GGkCDdG/mpbpp82g/4h1MHqH0oeIqzszzuyrh7GhKPI9lz8g
UbkVFeOouMlTh9qlSTFgVMXWlI1b1E5uFoF4pC9JePxp21FdN5+ux/Zlgy1Vjyf0/TOFfGIR52Kb
xmfsU/TF9Ohm9bYz1crujM/cw/BpmuRHNfYrpIJ3akRrpcdfmuEjNXL03oRJ2T+T5FX3EKA+zLYp
uerO1C+QW1zbK0NYJ91vicLvzs+6r52vPNjqj+g2NqX5WNfQsNBW1NKuub8ZnOk6dDk0bAyHuYMB
9hykmS17XFsgK7KG9ml+Iw3ijwHyt76reWhlvLwMRbz0O7LXI3fAv4n4nz56rbXyHbeNtTKwJQt/
3Bn+tHYyTF89RMq438VKrBVCnkRlq3GKgoH9sPoBBeBquo5C7YnFFhUrwqFIrpms8MUCd60QDTaV
3NRquKWZ/PTUCSaMaw1VN6Sp5hNuVZU88ZShyltUkSPEMvE59PvSuqYU3fqXPvar6ebb1RJRKIYX
uSta9ZClwGxkpPoat2UHl6Dt7oivB7rr0Shxnfs+J/vBM4JVy91zY8uHyUVVPEnOLMhFCIAHd5Fr
WUWgne5Z1gz7Gdg3I5/K3WAJGtYTAum2ZzZKzeXeVshJEkB+SPbF8CgToD11PA5hYCMvJqh/HcWg
3hunZcs0q+Jl5ZjxGX2ithmvHsaM3cmBv+fJqKtY90BC6/vAj8dVTxNEPZa3VKWZRTmZsjXUeBGm
vddtUVv/ohw7BNH/iYw+2EaysXO0zO+HJpKlUR6MrkMElS1E4ViPdQ/F1SGFt50SqEsQH/ceby6Q
VqoTKKRkq4BwdLR+RdisoopTcMMp2bklX4uSeGGHmkgoDLfFo0n3AY3PdPAOLk/cA1K4MbRQQnHB
Hce2QM8lujTZNikqNvnCTD5Galj7Ebm3pEa9zV37RCVfFcyJcj7tR/VmSON1sMzXSlVj5FXlPUr7
KaYs8vd+zD+I3WNamMmZ+7IKmziNN0YdX6FQqG2eSCS1iX328IxCj1ZlJBvozqyjG2HFb7FFy2XC
PSxEHqCGIecbLDMPvIj9ReK/+Kibhdk49SvbFgiHqnDqkPNMI2mOFFVKY8Um/CaeixHyzsDmSvkh
S6EcTe1jguKMQdN6KZTzMbYPwuQmHlP5Dpk/jXhaWduxL/vwTKeRg2RJCcpUKPhjY8dSjdrpRPkt
ydvFqIJDoMRLYDBrR1iVLNKym4AflW8TwMFQmqkZ0aGLOuxlhcxBslQt2wQfbsBPiVMUuy5fSumw
iPRx5GI/C6vJMKPJbuqTyrmFRUX5iwxB3C4Y+nhh9MYzKxm8C1MddlmH8ngMZosNAbDxGslgIQC3
0YVrNc6qJ9xeUr+KQN1hbU66k2p6tmZDCurbTdFZwEBq0qKJdNpDL0M2EnhhwNWpm3IZMjmeetEs
fDMfwrYLQJ6UCV8pC/twzY99UnsaP7rEwaXRAlPAOBiLNFcLTy7ZmO9Hrz5xTCpEZ+s6RXReqoNV
oOqIYnO85sOOOu2Z83LX9IpESYFNMIlUoD4TX0VBAwoE9SQwdsaGI/xZdu3RTdVTmVnnMW4+wTpM
iHi6r7eCmK+kzg5FD6k3z/0cIIwZqba+ubL7IVj50SQQ8l2fQS8brV2lmh8TYiI7vi+n6X7IGIIN
jI2mTu5YItYedoSQynRLuFmhzDFh3amfvC5FolUH67odQQPI6rHjhC5gArEWY5OwsLWMGoSW4ujr
9tB0Xh+WZSAiI+1vnlq6fblXxPwaUkiaPVQCnfGB1plgBAh7lagFMyUiYMaRLgLxXUjbQCKQAbUh
jbWBqIvKZAOBiPaes6Yje5gCcB2stGDEUQNKEe246Dprw0wXilsONAt8rz/GLcLTEYt1lz1lqDtF
ffAsbSzvzVDthtKWCyA2xzwYHifVREIMRkTgCAy7yYCwirhMOLXu5zzkHpgMfkrt4b4f3SVK68hN
bAfqMVvlJSoUZZ58KgPMW+KTlxyxWqXrvJmtzh71v6xCIrBJEOlyo5cRGAgL8FF/caW7ZDT4DGwD
GX8dgPYd2kWbYH/NsRMjyIhhtUkdBGsPnbDviVUBIvKnJTIq9AYrP/sqLZbKfBYFMJOGHriVooAz
kIUB49Hai/0NHiv2HMtCOY02Jx7IJz92vgxBdjyRTwamYV6M1boX/qtExouqn/nYd+Mho2a58Adn
Q3xxKWB3WNXBl2+ye5/TF2IjXDbMASWXOgsD1PdR6mpDL8nLRZ76YikcK7JMj4O82lcCAT81IBaM
9bAp+hwrC2fnwY2PaesdslY8V8p5S9oG7JTjOWGVxYfYRZxke97OHKZgrZcaUTb7io7YL1P3y0sv
AIc+k7YzwnzK3yTXob40rMjPxJ09FOeA2+Ku7tsNIJUjHCDYU/0McCIquEhYySavERCUmH8hhsCI
jMnsVbNihQXss6WhJ6wXp8nNcEAGUiRxmDuI8JW1cCbZRbJIFoZvPmD7M5CeG+/ErYPQZN2KxQGk
bOgPAOeyCjUSvkxxoyxHzjqxFkW1vD8WZr20q/HVa2NU1yHNb2hxY7zb+MUmG4ybpcEJwQgSP5Ks
UL3BnMIrmOlYqSTINajSSB/6h5TJXQfyxxuHWz0h9ACZzufIJGmcc5pkKJ9aH1WyrTm76cBZh4AT
0qM4z5D3OMj8iot+PXF0nuFZ4MNQZE/LH/20t1i+K4d4U5bb2KremIs8q3Tw4GncHtx+WNokD/uG
vYySIIQ0zGs7mAfFmigN0Nrez9dqaLb652QRIE2u7kfS3VCax94ICC+su/iexgFwjexCmuCxjgGX
jPRNx66o4FxYlmxRMlpDTE+gI2WXeMDdzf0yTN3KybojqlqImH1/W/FhW9iOCEUhFoZZPhUD3hlb
NHeg9bNWMZFNIqhL7Cuwg7PCDIa7AmsB1G/hDGcImHi3DtM8uBZ2cTFSV4StL+9U5a87gAi656H7
jO2Z+Jhz03hD1n3zKnk3SeAsGS7urvvc/KoHXJZ27Tsdm7eBY00wwNfEVZxDSEUyz9qnTshLgE8o
al0nC2yk/54YxYUjQk794Uhye9km4NAng2LhQOUJmSvwoa58miGQpvG/nF69I5v1U/vWMHzKmyBi
TdmxSfkP1Y43W2E5BpTneMdgihcWmz5EFT8m9nCbfxnttyB+Y9Y9zg0mMcf9c6zmhZGHU+6fmUQC
0qV4UF0q1x7zd0GBoHlujs/95woAS1CYRZi64x8vj16UkPKr4zQPA4x9CE3F1okn0D7okwr7GNII
lD0xt9uRn5ysxQ4+XnWaZ1jOJe2sHWYW7Ekrmk0MwLF5zXNMAx1rz0PbyC9umj+07gbkKtKjIv7S
44tm/CpqdVcP/lJn0gCWbnpoF5bcW9RY9vckO/Zp9qZfjGOkUHb1FdtRZR1kYl/6Ut2muLuVqr8q
z9rFZbsZK1B+zOxudRU8lzFUJHxozvljYW5c0BpzGj3nNy7UNL8sdyTr11AwknD8TOr8izQEykQh
nv0UMXeGh6SnGuklZLvkTCT0cCdYpBW/MobEj+jc1VXiLvUNrMf5FXKSzp7tHlnQnFMxVDbL6RQT
dZvzyFJrCp30InOoj7MOMgsVzC4fyqxbuCbeRtIJDKrYumN/ZQlorm5Z8B7JMN5rOa7cIAlKXXZE
3LLU99jSS53JD52jzvfipChNJpoRxFPr50VAT61eqpU5kYPUK5Olh2gtcLUCyqVK+7VR9z97qyqQ
M+rdjHK1pAM5eYb8+cIQyANhEkimnqSY7w3CECgqdDPWBrwJ6BIgWK+kccA6Gg+KB6c4RZ1cILOy
Skw3WyK/EJZ7qLCeMmm8T8VXJZDS6XtrShUVBr93uyAiDZ5+gdbN78x9FNvJYfCtTadnZIMMr9Dj
rFXlC0T10IshximdBA5YsYB3QJm3T27rYwXEGGn0SpIIcZe07tIvgA/EtjnnnjfQjhuZmpshHrbc
93bzQ2285nFOpIU0Hgajh+iCFjoWGLO4+TGK/jo/idFN3ob4NAtcZoJUFNVrzGsDe3h/pz9VNS3y
C2E+D8N7A87pZ5frHq59TSp7d7OWEtDIidMvPWS0bsCsejP24k4noNTFt/QXMlhbBW0fSgPT3qyQ
yVftjQ6XSa+YczdVYGD6fLiTrvGpV+heTVF/7xXGoXUQ1xf8bmj5NaDoigxqiNm8/RS13ISHeQNN
RKLq2fvuKvDYa9m9xq4eHol5neDlKNPiB5KsTyjueNFzNlKihjmOL81YfjHMCGq9Arb7Ud7rHF7w
+BkCxlvqPlDD21R1vvX0cqWH69zBbYxrk8nbwJC8zvV8Mezsjg1kmVd4MPMTl1g07dJc2lZ9IGMY
F2giVBTqupdZwkFSAZsBw3AY+2k7OOXatnAhrTbMl1cBKqGmedBrzdTbuOuAXQ2FVSirm22Gkrft
GmdY5xZUbyV/rls2Na/C9J8pIDqK+e/VkKWz8c5IywvcE5e8X+llQe9v+QiBL1GQ24Swd8jg14ht
0Pz2QuPuueRYZqYs/ioO1oCfHYP+gLpbZGJP14IYVtJdAMew3uvl0F0bhSBBX5alP1LWn1xs10ys
5SSuZYXtXulmzrupVjicdFmrCTPLNB7ZaJxin51dkTxrfDQF6s/wz6DFvqq8J6cfP8Coov6DWAcO
V81vjwyJuZvtZVa888sQBEfN1gjQZdqHWuGfJr7vkFO+T8BxbOQpmjavIYhS9shRJTac/N1MUchP
4HfLgCgJkBuh2cUfDgDnCe2Aw2VfomyMjfA0Kbkc6biNM/hYfONvDNk2nPTfHTeOCcclpAUbfq1f
3EhkABpuN2xaVMOLkSzbIAD0SFGzCFA4iDxN37X2juZ6FPXqzY1ZgIED3hmOj1WQja8CNUUElQDW
AkdEhfRKsFlyXYA8rAS/QGVEZIBZHfmtcLdjFtxVxV5z18hyxShrbHrjAqvSO0niBVOoAhd0eJzh
FWz6kGYHcSs6ADoz6GE6/WMnKNQgeH8sYR1SJG2+FuWhbzQ90joXiyniSSuEivxeS/GjVXyjn64G
a2f3YxerR6LIloKjyFmMum8CFs7yTRn+tDnIGrmE1HRS1kbdVKE+VeVVaMGojlEXwHM0Pk0IdRe2
9zrjtF5db2yaYKfRpAF0iRZ059puaLbw0vHFcPlR8/9oH2ofibvICSWLZgTOqSk6c0yyqOyHHn+1
Z5ciJTU9sULS8DJo384MeJUd2QXdFIcM/RGo9BIU1lpq036svTppXzym3dn2QG3hsAWE1wgrpvIl
z8ql4YA+SCzdMjhPco0sGyB9G0O9DMBtC2Rw9eyDkXLpeXYS9izbMak+jQ6c3+z30DX9wk6xQghA
K9mtaEApaeNL5d33dnNnUrIlWXI3X1wbowyg+YhRx83Q+ThjQNd8XCRGPMFItzS0loCJcVR7T+tq
21QNAyhfhaxHsRJR7QTsu9g3UU3st1SjH3I6VSV3FrFMkYNk7wLcn61eDbLK6cHQkTcpTrMZS2Ni
ioDikciHQA1HrkFfZGWuTMNaSNNB36c74lmfOQeY56RvA+4edUMngI49NP1ipjKoBi7KWOxnusbe
uAaM9F0PdcHASO5K+tRpC22AsyE4hHJUoFFLQLtmGy7i4tWQpvsxA0Sr4L2A7mf3gM5l5Ds5SBQ4
bknnwcIDg7PVh4VrLGcnVdeUAA6b4Ajn9QplTxHatHhvTAl8SPM5hL+2VVPDLSNuGh+Ctg4s5fR7
F571H9yCLoW3nlhO4Poe/cUr6jUjhMkWJxjMkB5DDRetRuWi9rNFmgZPAWjzBWqE0N0YA8ZrR79v
gPfdmu0EJqEeNYkJqyz5xSTtMcmE2SiNIsUAVrInpEM7qwqOswEBCHYaGk2w0v6N0gNE6qBKZBeY
l5hHcUhFHGkrKC+C9WQjzk/Fsh1rVAXjBH0uQNKBIdo4BFuDYMW+NvJd4bZHbcMwjUlCfIQwXVMz
wow88hYcJ4UEGlYwQs+GFCngSGzw9J2K7OwxeIa0KQBL0yfE82BTUFqYjQa9jvIywFTaCdj0so/y
pH4nZyHNhdug5urm5hoV5i8VN0Dr/Rp1LZxRkjhDtpC+pyI3WyWZj0dfvlcTuHMyPfEA887TzRl5
iozV2P++7/+DexdHtQDPAuKJcx1+PYWEEgPaEhGw4KHWS3LkmZmNvTrn5a1AiXnBrWL1+1+07O8b
UADjt40hR0zv21kOcYcJKltoWCJWq8bBaSwtZoFwyxSSAbux2H1IRuuozfgpmE0r29rN9P77Rnw/
VAG3ihuj2AEtSn49VMHOCjOvLbNfjCSGxFP2o3bd1BFOezj8/pes//BTIEgd4hF0cICjaf7qxWVA
TxhOn+kWMLc6OBYkuFQG0YWEeOX2JkqxtEP8BZKRTt0RLHyGyM1fJgXZE2DCIQB0eFD/9mCC763y
0SrcOwyE8In/ei6Bx8eMZLKQi9qs780AVHdn/gBd4PyNxfc//I7twu/vo7OBZFIdjfybO9xHBZZ7
ZicRGJt7yH7QqT1fwjYFiPxvOvq7LxwHzJiwFnr6eJLA/cVKDAg15n6jAEHbQdTm9ctoYyPJdSRR
FPEBLmw37Dr+xbAie36Lsjs//74J393+aIGFc5Z8B/eLo8n+erPQqTq4nMGiJBm/L2SNDg3eONdS
XMFCK751HhwgtmH+XS9b34M6/LLj+a4JKzX83r90cyCkqGTdgIKpWBCBYupCyzUwxUx5qK33Gjsr
TG+BP0YxStdenL7PUYDmGOcu+OM4q9NP6/bPs5g+S/Ci0E3+OEnuzz//efzo1Fc9n2j2rxf1QXT/
+mv9Veozp+RvPxQ9/s/TP25l84/D4+rp10/qFv15PTTojxbqQ63+8se3E7Z+/+6fx0zpC83nSz2V
3y7xX33o38/q+n6h//uRXfO15hPDfneN/+dpejjI6t869Hvzfx4h+F996I9nMx9p+M//BQAA//8=
</cx:binary>
              </cx:geoCache>
            </cx:geography>
          </cx:layoutPr>
          <cx:valueColors>
            <cx:maxColor>
              <a:srgbClr val="00B0F0"/>
            </cx:maxColor>
          </cx:valueColors>
        </cx:series>
      </cx:plotAreaRegion>
    </cx:plotArea>
    <cx:legend pos="l" align="ctr" overlay="0"/>
  </cx:chart>
  <cx:spPr>
    <a:noFill/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13" Type="http://schemas.openxmlformats.org/officeDocument/2006/relationships/image" Target="../media/image8.jpeg"/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12" Type="http://schemas.openxmlformats.org/officeDocument/2006/relationships/image" Target="../media/image7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microsoft.com/office/2014/relationships/chartEx" Target="../charts/chartEx1.xml"/><Relationship Id="rId11" Type="http://schemas.openxmlformats.org/officeDocument/2006/relationships/image" Target="../media/image6.png"/><Relationship Id="rId5" Type="http://schemas.openxmlformats.org/officeDocument/2006/relationships/image" Target="../media/image1.jpeg"/><Relationship Id="rId15" Type="http://schemas.openxmlformats.org/officeDocument/2006/relationships/image" Target="../media/image10.png"/><Relationship Id="rId10" Type="http://schemas.openxmlformats.org/officeDocument/2006/relationships/image" Target="../media/image5.png"/><Relationship Id="rId4" Type="http://schemas.openxmlformats.org/officeDocument/2006/relationships/chart" Target="../charts/chart4.xml"/><Relationship Id="rId9" Type="http://schemas.openxmlformats.org/officeDocument/2006/relationships/image" Target="../media/image4.png"/><Relationship Id="rId14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acebook.com/economiacomexcel/?ref=bookmarks" TargetMode="External"/><Relationship Id="rId3" Type="http://schemas.openxmlformats.org/officeDocument/2006/relationships/hyperlink" Target="https://br.linkedin.com/company/economiacomexcel" TargetMode="External"/><Relationship Id="rId7" Type="http://schemas.openxmlformats.org/officeDocument/2006/relationships/image" Target="../media/image14.png"/><Relationship Id="rId12" Type="http://schemas.openxmlformats.org/officeDocument/2006/relationships/image" Target="../media/image17.png"/><Relationship Id="rId2" Type="http://schemas.openxmlformats.org/officeDocument/2006/relationships/image" Target="../media/image11.png"/><Relationship Id="rId1" Type="http://schemas.openxmlformats.org/officeDocument/2006/relationships/hyperlink" Target="https://www.youtube.com/channel/UCo9aZwrYaQ6lx5EvfuqC_Ng" TargetMode="External"/><Relationship Id="rId6" Type="http://schemas.openxmlformats.org/officeDocument/2006/relationships/hyperlink" Target="https://economiacomexcel.wixsite.com/excel" TargetMode="External"/><Relationship Id="rId11" Type="http://schemas.openxmlformats.org/officeDocument/2006/relationships/image" Target="../media/image16.png"/><Relationship Id="rId5" Type="http://schemas.openxmlformats.org/officeDocument/2006/relationships/image" Target="../media/image13.png"/><Relationship Id="rId10" Type="http://schemas.openxmlformats.org/officeDocument/2006/relationships/hyperlink" Target="https://www.instagram.com/economiacomexcel/" TargetMode="External"/><Relationship Id="rId4" Type="http://schemas.openxmlformats.org/officeDocument/2006/relationships/image" Target="../media/image12.png"/><Relationship Id="rId9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4</xdr:row>
      <xdr:rowOff>38102</xdr:rowOff>
    </xdr:from>
    <xdr:to>
      <xdr:col>3</xdr:col>
      <xdr:colOff>352425</xdr:colOff>
      <xdr:row>12</xdr:row>
      <xdr:rowOff>95250</xdr:rowOff>
    </xdr:to>
    <xdr:sp macro="" textlink="">
      <xdr:nvSpPr>
        <xdr:cNvPr id="2" name="Round Diagonal Corner Rectangle 1">
          <a:extLst>
            <a:ext uri="{FF2B5EF4-FFF2-40B4-BE49-F238E27FC236}">
              <a16:creationId xmlns:a16="http://schemas.microsoft.com/office/drawing/2014/main" id="{A5DC2B02-DAA4-4EE6-AF1B-2057A51C4203}"/>
            </a:ext>
          </a:extLst>
        </xdr:cNvPr>
        <xdr:cNvSpPr/>
      </xdr:nvSpPr>
      <xdr:spPr>
        <a:xfrm>
          <a:off x="295275" y="800102"/>
          <a:ext cx="1800225" cy="1581148"/>
        </a:xfrm>
        <a:prstGeom prst="round2DiagRect">
          <a:avLst/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AU"/>
        </a:p>
      </xdr:txBody>
    </xdr:sp>
    <xdr:clientData/>
  </xdr:twoCellAnchor>
  <xdr:twoCellAnchor>
    <xdr:from>
      <xdr:col>1</xdr:col>
      <xdr:colOff>353490</xdr:colOff>
      <xdr:row>6</xdr:row>
      <xdr:rowOff>154885</xdr:rowOff>
    </xdr:from>
    <xdr:to>
      <xdr:col>3</xdr:col>
      <xdr:colOff>400049</xdr:colOff>
      <xdr:row>10</xdr:row>
      <xdr:rowOff>47625</xdr:rowOff>
    </xdr:to>
    <xdr:sp macro="" textlink="Dados!C1">
      <xdr:nvSpPr>
        <xdr:cNvPr id="9" name="TextBox 10">
          <a:extLst>
            <a:ext uri="{FF2B5EF4-FFF2-40B4-BE49-F238E27FC236}">
              <a16:creationId xmlns:a16="http://schemas.microsoft.com/office/drawing/2014/main" id="{7BC4DB32-13D8-448B-B7DD-6E85D5D0ED28}"/>
            </a:ext>
          </a:extLst>
        </xdr:cNvPr>
        <xdr:cNvSpPr txBox="1"/>
      </xdr:nvSpPr>
      <xdr:spPr>
        <a:xfrm>
          <a:off x="934515" y="1297885"/>
          <a:ext cx="1208609" cy="654740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fld id="{6B47EC05-46DF-4E62-B0CA-28965BD101C8}" type="TxLink">
            <a:rPr lang="en-US" sz="2800" b="0" i="0" u="none" strike="noStrike">
              <a:solidFill>
                <a:sysClr val="windowText" lastClr="000000"/>
              </a:solidFill>
              <a:latin typeface="Adobe Fan Heiti Std B" pitchFamily="34" charset="-128"/>
              <a:ea typeface="Adobe Fan Heiti Std B" pitchFamily="34" charset="-128"/>
              <a:cs typeface="Calibri"/>
            </a:rPr>
            <a:pPr marL="0" indent="0" algn="ctr"/>
            <a:t> 690 </a:t>
          </a:fld>
          <a:endParaRPr lang="en-AU" sz="2800" b="0" i="0" u="none" strike="noStrike">
            <a:solidFill>
              <a:sysClr val="windowText" lastClr="000000"/>
            </a:solidFill>
            <a:latin typeface="Adobe Fan Heiti Std B" pitchFamily="34" charset="-128"/>
            <a:ea typeface="Adobe Fan Heiti Std B" pitchFamily="34" charset="-128"/>
            <a:cs typeface="Calibri"/>
          </a:endParaRPr>
        </a:p>
      </xdr:txBody>
    </xdr:sp>
    <xdr:clientData/>
  </xdr:twoCellAnchor>
  <xdr:twoCellAnchor>
    <xdr:from>
      <xdr:col>0</xdr:col>
      <xdr:colOff>298649</xdr:colOff>
      <xdr:row>8</xdr:row>
      <xdr:rowOff>99715</xdr:rowOff>
    </xdr:from>
    <xdr:to>
      <xdr:col>3</xdr:col>
      <xdr:colOff>333374</xdr:colOff>
      <xdr:row>13</xdr:row>
      <xdr:rowOff>9524</xdr:rowOff>
    </xdr:to>
    <xdr:sp macro="" textlink="">
      <xdr:nvSpPr>
        <xdr:cNvPr id="10" name="TextBox 11">
          <a:extLst>
            <a:ext uri="{FF2B5EF4-FFF2-40B4-BE49-F238E27FC236}">
              <a16:creationId xmlns:a16="http://schemas.microsoft.com/office/drawing/2014/main" id="{9A25F700-FBCA-4E0B-B516-F961D42E993D}"/>
            </a:ext>
          </a:extLst>
        </xdr:cNvPr>
        <xdr:cNvSpPr txBox="1"/>
      </xdr:nvSpPr>
      <xdr:spPr>
        <a:xfrm>
          <a:off x="298649" y="1623715"/>
          <a:ext cx="1777800" cy="8623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800">
              <a:solidFill>
                <a:srgbClr val="00B0F0"/>
              </a:solidFill>
              <a:latin typeface="Adobe Fan Heiti Std B" pitchFamily="34" charset="-128"/>
              <a:ea typeface="Adobe Fan Heiti Std B" pitchFamily="34" charset="-128"/>
              <a:cs typeface="Times New Roman" panose="02020603050405020304" pitchFamily="18" charset="0"/>
            </a:rPr>
            <a:t>Seguidores </a:t>
          </a:r>
        </a:p>
        <a:p>
          <a:r>
            <a:rPr lang="en-AU" sz="1800">
              <a:solidFill>
                <a:srgbClr val="00B0F0"/>
              </a:solidFill>
              <a:latin typeface="Adobe Fan Heiti Std B" pitchFamily="34" charset="-128"/>
              <a:ea typeface="Adobe Fan Heiti Std B" pitchFamily="34" charset="-128"/>
              <a:cs typeface="Times New Roman" panose="02020603050405020304" pitchFamily="18" charset="0"/>
            </a:rPr>
            <a:t>no Twitter</a:t>
          </a:r>
        </a:p>
      </xdr:txBody>
    </xdr:sp>
    <xdr:clientData/>
  </xdr:twoCellAnchor>
  <xdr:twoCellAnchor>
    <xdr:from>
      <xdr:col>3</xdr:col>
      <xdr:colOff>514349</xdr:colOff>
      <xdr:row>0</xdr:row>
      <xdr:rowOff>47625</xdr:rowOff>
    </xdr:from>
    <xdr:to>
      <xdr:col>13</xdr:col>
      <xdr:colOff>409574</xdr:colOff>
      <xdr:row>3</xdr:row>
      <xdr:rowOff>6254</xdr:rowOff>
    </xdr:to>
    <xdr:sp macro="" textlink="">
      <xdr:nvSpPr>
        <xdr:cNvPr id="34" name="TextBox 42">
          <a:extLst>
            <a:ext uri="{FF2B5EF4-FFF2-40B4-BE49-F238E27FC236}">
              <a16:creationId xmlns:a16="http://schemas.microsoft.com/office/drawing/2014/main" id="{12E619F9-3F64-48F4-9E3B-86E7ACB35815}"/>
            </a:ext>
          </a:extLst>
        </xdr:cNvPr>
        <xdr:cNvSpPr txBox="1"/>
      </xdr:nvSpPr>
      <xdr:spPr>
        <a:xfrm>
          <a:off x="2257424" y="47625"/>
          <a:ext cx="5705475" cy="5301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2800" baseline="0">
              <a:solidFill>
                <a:srgbClr val="00B0F0"/>
              </a:solidFill>
              <a:latin typeface="Adobe Fan Heiti Std B" pitchFamily="34" charset="-128"/>
              <a:ea typeface="Adobe Fan Heiti Std B" pitchFamily="34" charset="-128"/>
              <a:cs typeface="Times New Roman" panose="02020603050405020304" pitchFamily="18" charset="0"/>
            </a:rPr>
            <a:t>Moda Fashion- Mídia Social</a:t>
          </a:r>
          <a:r>
            <a:rPr lang="en-AU" sz="2800">
              <a:solidFill>
                <a:srgbClr val="00B0F0"/>
              </a:solidFill>
              <a:latin typeface="Adobe Fan Heiti Std B" pitchFamily="34" charset="-128"/>
              <a:ea typeface="Adobe Fan Heiti Std B" pitchFamily="34" charset="-128"/>
              <a:cs typeface="Times New Roman" panose="02020603050405020304" pitchFamily="18" charset="0"/>
            </a:rPr>
            <a:t> KPI</a:t>
          </a:r>
        </a:p>
      </xdr:txBody>
    </xdr:sp>
    <xdr:clientData/>
  </xdr:twoCellAnchor>
  <xdr:twoCellAnchor>
    <xdr:from>
      <xdr:col>0</xdr:col>
      <xdr:colOff>47625</xdr:colOff>
      <xdr:row>3</xdr:row>
      <xdr:rowOff>35278</xdr:rowOff>
    </xdr:from>
    <xdr:to>
      <xdr:col>22</xdr:col>
      <xdr:colOff>85725</xdr:colOff>
      <xdr:row>3</xdr:row>
      <xdr:rowOff>35278</xdr:rowOff>
    </xdr:to>
    <xdr:cxnSp macro="">
      <xdr:nvCxnSpPr>
        <xdr:cNvPr id="158" name="Straight Connector 18">
          <a:extLst>
            <a:ext uri="{FF2B5EF4-FFF2-40B4-BE49-F238E27FC236}">
              <a16:creationId xmlns:a16="http://schemas.microsoft.com/office/drawing/2014/main" id="{B3B96181-0B97-43E1-AA82-9C71E0B93DFE}"/>
            </a:ext>
          </a:extLst>
        </xdr:cNvPr>
        <xdr:cNvCxnSpPr/>
      </xdr:nvCxnSpPr>
      <xdr:spPr>
        <a:xfrm>
          <a:off x="47625" y="579564"/>
          <a:ext cx="12692743" cy="0"/>
        </a:xfrm>
        <a:prstGeom prst="line">
          <a:avLst/>
        </a:prstGeom>
        <a:ln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60442</xdr:colOff>
      <xdr:row>33</xdr:row>
      <xdr:rowOff>84549</xdr:rowOff>
    </xdr:from>
    <xdr:to>
      <xdr:col>22</xdr:col>
      <xdr:colOff>114300</xdr:colOff>
      <xdr:row>33</xdr:row>
      <xdr:rowOff>84549</xdr:rowOff>
    </xdr:to>
    <xdr:cxnSp macro="">
      <xdr:nvCxnSpPr>
        <xdr:cNvPr id="159" name="Straight Connector 1343">
          <a:extLst>
            <a:ext uri="{FF2B5EF4-FFF2-40B4-BE49-F238E27FC236}">
              <a16:creationId xmlns:a16="http://schemas.microsoft.com/office/drawing/2014/main" id="{04F116EB-6F96-4CC3-A1B7-208EE5D4CD30}"/>
            </a:ext>
          </a:extLst>
        </xdr:cNvPr>
        <xdr:cNvCxnSpPr/>
      </xdr:nvCxnSpPr>
      <xdr:spPr>
        <a:xfrm>
          <a:off x="60442" y="6371049"/>
          <a:ext cx="12550658" cy="0"/>
        </a:xfrm>
        <a:prstGeom prst="line">
          <a:avLst/>
        </a:prstGeom>
        <a:ln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24341</xdr:colOff>
      <xdr:row>3</xdr:row>
      <xdr:rowOff>36925</xdr:rowOff>
    </xdr:from>
    <xdr:to>
      <xdr:col>4</xdr:col>
      <xdr:colOff>24341</xdr:colOff>
      <xdr:row>33</xdr:row>
      <xdr:rowOff>66675</xdr:rowOff>
    </xdr:to>
    <xdr:cxnSp macro="">
      <xdr:nvCxnSpPr>
        <xdr:cNvPr id="160" name="Straight Connector 164">
          <a:extLst>
            <a:ext uri="{FF2B5EF4-FFF2-40B4-BE49-F238E27FC236}">
              <a16:creationId xmlns:a16="http://schemas.microsoft.com/office/drawing/2014/main" id="{4CBFD876-56FE-417A-9486-7511C9905767}"/>
            </a:ext>
          </a:extLst>
        </xdr:cNvPr>
        <xdr:cNvCxnSpPr/>
      </xdr:nvCxnSpPr>
      <xdr:spPr>
        <a:xfrm>
          <a:off x="2348441" y="608425"/>
          <a:ext cx="0" cy="5744750"/>
        </a:xfrm>
        <a:prstGeom prst="line">
          <a:avLst/>
        </a:prstGeom>
        <a:ln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26929</xdr:colOff>
      <xdr:row>3</xdr:row>
      <xdr:rowOff>43745</xdr:rowOff>
    </xdr:from>
    <xdr:to>
      <xdr:col>8</xdr:col>
      <xdr:colOff>26929</xdr:colOff>
      <xdr:row>33</xdr:row>
      <xdr:rowOff>66675</xdr:rowOff>
    </xdr:to>
    <xdr:cxnSp macro="">
      <xdr:nvCxnSpPr>
        <xdr:cNvPr id="161" name="Straight Connector 167">
          <a:extLst>
            <a:ext uri="{FF2B5EF4-FFF2-40B4-BE49-F238E27FC236}">
              <a16:creationId xmlns:a16="http://schemas.microsoft.com/office/drawing/2014/main" id="{708CBBEB-4619-4209-83B9-7DFAA00CD5B7}"/>
            </a:ext>
          </a:extLst>
        </xdr:cNvPr>
        <xdr:cNvCxnSpPr/>
      </xdr:nvCxnSpPr>
      <xdr:spPr>
        <a:xfrm>
          <a:off x="4675129" y="615245"/>
          <a:ext cx="0" cy="5737930"/>
        </a:xfrm>
        <a:prstGeom prst="line">
          <a:avLst/>
        </a:prstGeom>
        <a:ln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26226</xdr:colOff>
      <xdr:row>3</xdr:row>
      <xdr:rowOff>42687</xdr:rowOff>
    </xdr:from>
    <xdr:to>
      <xdr:col>12</xdr:col>
      <xdr:colOff>26226</xdr:colOff>
      <xdr:row>33</xdr:row>
      <xdr:rowOff>95250</xdr:rowOff>
    </xdr:to>
    <xdr:cxnSp macro="">
      <xdr:nvCxnSpPr>
        <xdr:cNvPr id="162" name="Straight Connector 168">
          <a:extLst>
            <a:ext uri="{FF2B5EF4-FFF2-40B4-BE49-F238E27FC236}">
              <a16:creationId xmlns:a16="http://schemas.microsoft.com/office/drawing/2014/main" id="{63AADAF0-4FDB-4049-82C1-54FF6008B00C}"/>
            </a:ext>
          </a:extLst>
        </xdr:cNvPr>
        <xdr:cNvCxnSpPr/>
      </xdr:nvCxnSpPr>
      <xdr:spPr>
        <a:xfrm>
          <a:off x="6998526" y="614187"/>
          <a:ext cx="0" cy="5767563"/>
        </a:xfrm>
        <a:prstGeom prst="line">
          <a:avLst/>
        </a:prstGeom>
        <a:ln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57150</xdr:colOff>
      <xdr:row>13</xdr:row>
      <xdr:rowOff>65854</xdr:rowOff>
    </xdr:from>
    <xdr:to>
      <xdr:col>22</xdr:col>
      <xdr:colOff>85725</xdr:colOff>
      <xdr:row>13</xdr:row>
      <xdr:rowOff>65854</xdr:rowOff>
    </xdr:to>
    <xdr:cxnSp macro="">
      <xdr:nvCxnSpPr>
        <xdr:cNvPr id="163" name="Straight Connector 169">
          <a:extLst>
            <a:ext uri="{FF2B5EF4-FFF2-40B4-BE49-F238E27FC236}">
              <a16:creationId xmlns:a16="http://schemas.microsoft.com/office/drawing/2014/main" id="{ED67B250-3AF3-4F2A-9CBD-3454CFAA3EF8}"/>
            </a:ext>
          </a:extLst>
        </xdr:cNvPr>
        <xdr:cNvCxnSpPr/>
      </xdr:nvCxnSpPr>
      <xdr:spPr>
        <a:xfrm>
          <a:off x="57150" y="2542354"/>
          <a:ext cx="12525375" cy="0"/>
        </a:xfrm>
        <a:prstGeom prst="line">
          <a:avLst/>
        </a:prstGeom>
        <a:ln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47625</xdr:colOff>
      <xdr:row>23</xdr:row>
      <xdr:rowOff>62679</xdr:rowOff>
    </xdr:from>
    <xdr:to>
      <xdr:col>22</xdr:col>
      <xdr:colOff>66675</xdr:colOff>
      <xdr:row>23</xdr:row>
      <xdr:rowOff>62679</xdr:rowOff>
    </xdr:to>
    <xdr:cxnSp macro="">
      <xdr:nvCxnSpPr>
        <xdr:cNvPr id="164" name="Straight Connector 171">
          <a:extLst>
            <a:ext uri="{FF2B5EF4-FFF2-40B4-BE49-F238E27FC236}">
              <a16:creationId xmlns:a16="http://schemas.microsoft.com/office/drawing/2014/main" id="{A8C9D5C2-0126-4788-A6CC-474999CE5A3F}"/>
            </a:ext>
          </a:extLst>
        </xdr:cNvPr>
        <xdr:cNvCxnSpPr/>
      </xdr:nvCxnSpPr>
      <xdr:spPr>
        <a:xfrm>
          <a:off x="47625" y="4444179"/>
          <a:ext cx="12515850" cy="0"/>
        </a:xfrm>
        <a:prstGeom prst="line">
          <a:avLst/>
        </a:prstGeom>
        <a:ln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50447</xdr:colOff>
      <xdr:row>3</xdr:row>
      <xdr:rowOff>34808</xdr:rowOff>
    </xdr:from>
    <xdr:to>
      <xdr:col>0</xdr:col>
      <xdr:colOff>50447</xdr:colOff>
      <xdr:row>33</xdr:row>
      <xdr:rowOff>85725</xdr:rowOff>
    </xdr:to>
    <xdr:cxnSp macro="">
      <xdr:nvCxnSpPr>
        <xdr:cNvPr id="165" name="Straight Connector 172">
          <a:extLst>
            <a:ext uri="{FF2B5EF4-FFF2-40B4-BE49-F238E27FC236}">
              <a16:creationId xmlns:a16="http://schemas.microsoft.com/office/drawing/2014/main" id="{C0D6E645-2EF2-40F6-9FE9-F6DA10361A13}"/>
            </a:ext>
          </a:extLst>
        </xdr:cNvPr>
        <xdr:cNvCxnSpPr/>
      </xdr:nvCxnSpPr>
      <xdr:spPr>
        <a:xfrm>
          <a:off x="50447" y="606308"/>
          <a:ext cx="0" cy="5765917"/>
        </a:xfrm>
        <a:prstGeom prst="line">
          <a:avLst/>
        </a:prstGeom>
        <a:ln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180976</xdr:colOff>
      <xdr:row>24</xdr:row>
      <xdr:rowOff>123824</xdr:rowOff>
    </xdr:from>
    <xdr:to>
      <xdr:col>22</xdr:col>
      <xdr:colOff>57150</xdr:colOff>
      <xdr:row>33</xdr:row>
      <xdr:rowOff>47625</xdr:rowOff>
    </xdr:to>
    <xdr:graphicFrame macro="">
      <xdr:nvGraphicFramePr>
        <xdr:cNvPr id="166" name="Chart 174">
          <a:extLst>
            <a:ext uri="{FF2B5EF4-FFF2-40B4-BE49-F238E27FC236}">
              <a16:creationId xmlns:a16="http://schemas.microsoft.com/office/drawing/2014/main" id="{DBD3D66C-45FC-4207-86AF-8E3D34E02E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155574</xdr:colOff>
      <xdr:row>13</xdr:row>
      <xdr:rowOff>111125</xdr:rowOff>
    </xdr:from>
    <xdr:to>
      <xdr:col>15</xdr:col>
      <xdr:colOff>16934</xdr:colOff>
      <xdr:row>14</xdr:row>
      <xdr:rowOff>153460</xdr:rowOff>
    </xdr:to>
    <xdr:sp macro="" textlink="">
      <xdr:nvSpPr>
        <xdr:cNvPr id="167" name="TextBox 175">
          <a:extLst>
            <a:ext uri="{FF2B5EF4-FFF2-40B4-BE49-F238E27FC236}">
              <a16:creationId xmlns:a16="http://schemas.microsoft.com/office/drawing/2014/main" id="{C723C7B3-AA38-481B-8713-AE48A53AC655}"/>
            </a:ext>
          </a:extLst>
        </xdr:cNvPr>
        <xdr:cNvSpPr txBox="1"/>
      </xdr:nvSpPr>
      <xdr:spPr>
        <a:xfrm>
          <a:off x="7127874" y="2587625"/>
          <a:ext cx="1604435" cy="2328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>
              <a:solidFill>
                <a:srgbClr val="00B0F0"/>
              </a:solidFill>
              <a:latin typeface="Arial" panose="020B0604020202020204" pitchFamily="34" charset="0"/>
              <a:ea typeface="Adobe Fan Heiti Std B" pitchFamily="34" charset="-128"/>
              <a:cs typeface="Arial" panose="020B0604020202020204" pitchFamily="34" charset="0"/>
            </a:rPr>
            <a:t>% da Meta Atingida</a:t>
          </a:r>
        </a:p>
      </xdr:txBody>
    </xdr:sp>
    <xdr:clientData/>
  </xdr:twoCellAnchor>
  <xdr:twoCellAnchor>
    <xdr:from>
      <xdr:col>15</xdr:col>
      <xdr:colOff>85725</xdr:colOff>
      <xdr:row>13</xdr:row>
      <xdr:rowOff>111125</xdr:rowOff>
    </xdr:from>
    <xdr:to>
      <xdr:col>19</xdr:col>
      <xdr:colOff>28575</xdr:colOff>
      <xdr:row>15</xdr:row>
      <xdr:rowOff>15875</xdr:rowOff>
    </xdr:to>
    <xdr:sp macro="" textlink="">
      <xdr:nvSpPr>
        <xdr:cNvPr id="168" name="TextBox 176">
          <a:extLst>
            <a:ext uri="{FF2B5EF4-FFF2-40B4-BE49-F238E27FC236}">
              <a16:creationId xmlns:a16="http://schemas.microsoft.com/office/drawing/2014/main" id="{A9EB1B31-805E-40F0-8572-2B809173FC37}"/>
            </a:ext>
          </a:extLst>
        </xdr:cNvPr>
        <xdr:cNvSpPr txBox="1"/>
      </xdr:nvSpPr>
      <xdr:spPr>
        <a:xfrm>
          <a:off x="8801100" y="2587625"/>
          <a:ext cx="18954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>
              <a:solidFill>
                <a:srgbClr val="00B0F0"/>
              </a:solidFill>
              <a:latin typeface="Arial" panose="020B0604020202020204" pitchFamily="34" charset="0"/>
              <a:ea typeface="Adobe Fan Heiti Std B" pitchFamily="34" charset="-128"/>
              <a:cs typeface="Arial" panose="020B0604020202020204" pitchFamily="34" charset="0"/>
            </a:rPr>
            <a:t>Cliente Satisfeito (Preço)</a:t>
          </a:r>
        </a:p>
      </xdr:txBody>
    </xdr:sp>
    <xdr:clientData/>
  </xdr:twoCellAnchor>
  <xdr:twoCellAnchor>
    <xdr:from>
      <xdr:col>19</xdr:col>
      <xdr:colOff>76200</xdr:colOff>
      <xdr:row>13</xdr:row>
      <xdr:rowOff>111125</xdr:rowOff>
    </xdr:from>
    <xdr:to>
      <xdr:col>22</xdr:col>
      <xdr:colOff>85726</xdr:colOff>
      <xdr:row>14</xdr:row>
      <xdr:rowOff>161924</xdr:rowOff>
    </xdr:to>
    <xdr:sp macro="" textlink="">
      <xdr:nvSpPr>
        <xdr:cNvPr id="169" name="TextBox 177">
          <a:extLst>
            <a:ext uri="{FF2B5EF4-FFF2-40B4-BE49-F238E27FC236}">
              <a16:creationId xmlns:a16="http://schemas.microsoft.com/office/drawing/2014/main" id="{44FFF264-77EA-41E7-A743-B6C96EC6327E}"/>
            </a:ext>
          </a:extLst>
        </xdr:cNvPr>
        <xdr:cNvSpPr txBox="1"/>
      </xdr:nvSpPr>
      <xdr:spPr>
        <a:xfrm>
          <a:off x="10744200" y="2587625"/>
          <a:ext cx="1838326" cy="241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>
              <a:solidFill>
                <a:srgbClr val="00B0F0"/>
              </a:solidFill>
              <a:latin typeface="Arial" panose="020B0604020202020204" pitchFamily="34" charset="0"/>
              <a:ea typeface="Adobe Fan Heiti Std B" pitchFamily="34" charset="-128"/>
              <a:cs typeface="Arial" panose="020B0604020202020204" pitchFamily="34" charset="0"/>
            </a:rPr>
            <a:t>Funcionários Satisfeitos</a:t>
          </a:r>
        </a:p>
      </xdr:txBody>
    </xdr:sp>
    <xdr:clientData/>
  </xdr:twoCellAnchor>
  <xdr:twoCellAnchor>
    <xdr:from>
      <xdr:col>12</xdr:col>
      <xdr:colOff>197908</xdr:colOff>
      <xdr:row>14</xdr:row>
      <xdr:rowOff>172136</xdr:rowOff>
    </xdr:from>
    <xdr:to>
      <xdr:col>15</xdr:col>
      <xdr:colOff>165100</xdr:colOff>
      <xdr:row>22</xdr:row>
      <xdr:rowOff>129803</xdr:rowOff>
    </xdr:to>
    <xdr:graphicFrame macro="">
      <xdr:nvGraphicFramePr>
        <xdr:cNvPr id="4" name="Chart 178">
          <a:extLst>
            <a:ext uri="{FF2B5EF4-FFF2-40B4-BE49-F238E27FC236}">
              <a16:creationId xmlns:a16="http://schemas.microsoft.com/office/drawing/2014/main" id="{22512E77-BDC3-438E-A745-1B0BF83074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240770</xdr:colOff>
      <xdr:row>14</xdr:row>
      <xdr:rowOff>172136</xdr:rowOff>
    </xdr:from>
    <xdr:to>
      <xdr:col>18</xdr:col>
      <xdr:colOff>599545</xdr:colOff>
      <xdr:row>22</xdr:row>
      <xdr:rowOff>129803</xdr:rowOff>
    </xdr:to>
    <xdr:graphicFrame macro="">
      <xdr:nvGraphicFramePr>
        <xdr:cNvPr id="171" name="Chart 179">
          <a:extLst>
            <a:ext uri="{FF2B5EF4-FFF2-40B4-BE49-F238E27FC236}">
              <a16:creationId xmlns:a16="http://schemas.microsoft.com/office/drawing/2014/main" id="{3E8894FE-D32B-4037-B35E-ACD7778697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65616</xdr:colOff>
      <xdr:row>14</xdr:row>
      <xdr:rowOff>172136</xdr:rowOff>
    </xdr:from>
    <xdr:to>
      <xdr:col>21</xdr:col>
      <xdr:colOff>552450</xdr:colOff>
      <xdr:row>22</xdr:row>
      <xdr:rowOff>129803</xdr:rowOff>
    </xdr:to>
    <xdr:graphicFrame macro="">
      <xdr:nvGraphicFramePr>
        <xdr:cNvPr id="172" name="Chart 180">
          <a:extLst>
            <a:ext uri="{FF2B5EF4-FFF2-40B4-BE49-F238E27FC236}">
              <a16:creationId xmlns:a16="http://schemas.microsoft.com/office/drawing/2014/main" id="{ACAC3CA1-C90E-40EC-A769-6EC8FF133E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123825</xdr:colOff>
      <xdr:row>17</xdr:row>
      <xdr:rowOff>79003</xdr:rowOff>
    </xdr:from>
    <xdr:to>
      <xdr:col>14</xdr:col>
      <xdr:colOff>391583</xdr:colOff>
      <xdr:row>19</xdr:row>
      <xdr:rowOff>184835</xdr:rowOff>
    </xdr:to>
    <xdr:sp macro="" textlink="Dados!S1">
      <xdr:nvSpPr>
        <xdr:cNvPr id="173" name="TextBox 181">
          <a:extLst>
            <a:ext uri="{FF2B5EF4-FFF2-40B4-BE49-F238E27FC236}">
              <a16:creationId xmlns:a16="http://schemas.microsoft.com/office/drawing/2014/main" id="{69601AAB-C3C5-491A-A383-E4F9785E77D6}"/>
            </a:ext>
          </a:extLst>
        </xdr:cNvPr>
        <xdr:cNvSpPr txBox="1"/>
      </xdr:nvSpPr>
      <xdr:spPr>
        <a:xfrm>
          <a:off x="7677150" y="3317503"/>
          <a:ext cx="848783" cy="4868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fld id="{9A9AD511-0F88-4D27-92C6-ACB529F4B5B1}" type="TxLink">
            <a:rPr lang="en-US" sz="3200" b="0" i="0" u="none" strike="noStrike">
              <a:solidFill>
                <a:schemeClr val="bg1"/>
              </a:solidFill>
              <a:latin typeface="Modern No. 20" panose="02070704070505020303" pitchFamily="18" charset="0"/>
              <a:ea typeface="Adobe Fan Heiti Std B" pitchFamily="34" charset="-128"/>
              <a:cs typeface="Arial" panose="020B0604020202020204" pitchFamily="34" charset="0"/>
            </a:rPr>
            <a:pPr marL="0" indent="0"/>
            <a:t>76%</a:t>
          </a:fld>
          <a:endParaRPr lang="en-AU" sz="3200" b="0" i="0" u="none" strike="noStrike">
            <a:solidFill>
              <a:schemeClr val="bg1"/>
            </a:solidFill>
            <a:latin typeface="Modern No. 20" panose="02070704070505020303" pitchFamily="18" charset="0"/>
            <a:ea typeface="Adobe Fan Heiti Std B" pitchFamily="34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17</xdr:col>
      <xdr:colOff>7938</xdr:colOff>
      <xdr:row>17</xdr:row>
      <xdr:rowOff>79003</xdr:rowOff>
    </xdr:from>
    <xdr:to>
      <xdr:col>18</xdr:col>
      <xdr:colOff>247121</xdr:colOff>
      <xdr:row>19</xdr:row>
      <xdr:rowOff>184835</xdr:rowOff>
    </xdr:to>
    <xdr:sp macro="" textlink="Dados!U1">
      <xdr:nvSpPr>
        <xdr:cNvPr id="174" name="TextBox 182">
          <a:extLst>
            <a:ext uri="{FF2B5EF4-FFF2-40B4-BE49-F238E27FC236}">
              <a16:creationId xmlns:a16="http://schemas.microsoft.com/office/drawing/2014/main" id="{15100B9D-1B3D-403C-A1C8-7E290F91C608}"/>
            </a:ext>
          </a:extLst>
        </xdr:cNvPr>
        <xdr:cNvSpPr txBox="1"/>
      </xdr:nvSpPr>
      <xdr:spPr>
        <a:xfrm>
          <a:off x="9456738" y="3317503"/>
          <a:ext cx="848783" cy="4868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fld id="{02DC3578-79D3-4BA7-A899-1419F3E9C2FD}" type="TxLink">
            <a:rPr lang="en-US" sz="3200" b="0" i="0" u="none" strike="noStrike">
              <a:solidFill>
                <a:schemeClr val="bg1"/>
              </a:solidFill>
              <a:latin typeface="Modern No. 20" panose="02070704070505020303" pitchFamily="18" charset="0"/>
              <a:ea typeface="Adobe Fan Heiti Std B" pitchFamily="34" charset="-128"/>
              <a:cs typeface="Arial" panose="020B0604020202020204" pitchFamily="34" charset="0"/>
            </a:rPr>
            <a:pPr marL="0" indent="0"/>
            <a:t>23%</a:t>
          </a:fld>
          <a:endParaRPr lang="en-AU" sz="3200" b="0" i="0" u="none" strike="noStrike">
            <a:solidFill>
              <a:schemeClr val="bg1"/>
            </a:solidFill>
            <a:latin typeface="Modern No. 20" panose="02070704070505020303" pitchFamily="18" charset="0"/>
            <a:ea typeface="Adobe Fan Heiti Std B" pitchFamily="34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19</xdr:col>
      <xdr:colOff>568326</xdr:colOff>
      <xdr:row>17</xdr:row>
      <xdr:rowOff>79003</xdr:rowOff>
    </xdr:from>
    <xdr:to>
      <xdr:col>21</xdr:col>
      <xdr:colOff>202142</xdr:colOff>
      <xdr:row>19</xdr:row>
      <xdr:rowOff>184835</xdr:rowOff>
    </xdr:to>
    <xdr:sp macro="" textlink="Dados!W1">
      <xdr:nvSpPr>
        <xdr:cNvPr id="175" name="TextBox 183">
          <a:extLst>
            <a:ext uri="{FF2B5EF4-FFF2-40B4-BE49-F238E27FC236}">
              <a16:creationId xmlns:a16="http://schemas.microsoft.com/office/drawing/2014/main" id="{F5F3DEF7-81ED-4355-B432-3F7C0BF9018A}"/>
            </a:ext>
          </a:extLst>
        </xdr:cNvPr>
        <xdr:cNvSpPr txBox="1"/>
      </xdr:nvSpPr>
      <xdr:spPr>
        <a:xfrm>
          <a:off x="11236326" y="3317503"/>
          <a:ext cx="853016" cy="4868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fld id="{567B2DDD-5B27-4438-ABDE-CC231306D6D8}" type="TxLink">
            <a:rPr lang="en-US" sz="3200" b="0" i="0" u="none" strike="noStrike">
              <a:solidFill>
                <a:schemeClr val="bg1"/>
              </a:solidFill>
              <a:latin typeface="Modern No. 20" panose="02070704070505020303" pitchFamily="18" charset="0"/>
              <a:ea typeface="Adobe Fan Heiti Std B" pitchFamily="34" charset="-128"/>
              <a:cs typeface="Arial" panose="020B0604020202020204" pitchFamily="34" charset="0"/>
            </a:rPr>
            <a:pPr marL="0" indent="0"/>
            <a:t>87%</a:t>
          </a:fld>
          <a:endParaRPr lang="en-AU" sz="3200" b="0" i="0" u="none" strike="noStrike">
            <a:solidFill>
              <a:schemeClr val="bg1"/>
            </a:solidFill>
            <a:latin typeface="Modern No. 20" panose="02070704070505020303" pitchFamily="18" charset="0"/>
            <a:ea typeface="Adobe Fan Heiti Std B" pitchFamily="34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22</xdr:col>
      <xdr:colOff>82694</xdr:colOff>
      <xdr:row>3</xdr:row>
      <xdr:rowOff>35070</xdr:rowOff>
    </xdr:from>
    <xdr:to>
      <xdr:col>22</xdr:col>
      <xdr:colOff>97026</xdr:colOff>
      <xdr:row>33</xdr:row>
      <xdr:rowOff>66675</xdr:rowOff>
    </xdr:to>
    <xdr:cxnSp macro="">
      <xdr:nvCxnSpPr>
        <xdr:cNvPr id="176" name="Straight Connector 185">
          <a:extLst>
            <a:ext uri="{FF2B5EF4-FFF2-40B4-BE49-F238E27FC236}">
              <a16:creationId xmlns:a16="http://schemas.microsoft.com/office/drawing/2014/main" id="{420D3F42-3D5C-42D9-81DD-D7FD53FFB9BA}"/>
            </a:ext>
          </a:extLst>
        </xdr:cNvPr>
        <xdr:cNvCxnSpPr/>
      </xdr:nvCxnSpPr>
      <xdr:spPr>
        <a:xfrm>
          <a:off x="12579494" y="606570"/>
          <a:ext cx="14332" cy="5746605"/>
        </a:xfrm>
        <a:prstGeom prst="line">
          <a:avLst/>
        </a:prstGeom>
        <a:ln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87700</xdr:colOff>
      <xdr:row>23</xdr:row>
      <xdr:rowOff>83175</xdr:rowOff>
    </xdr:from>
    <xdr:to>
      <xdr:col>18</xdr:col>
      <xdr:colOff>133782</xdr:colOff>
      <xdr:row>24</xdr:row>
      <xdr:rowOff>182755</xdr:rowOff>
    </xdr:to>
    <xdr:sp macro="" textlink="">
      <xdr:nvSpPr>
        <xdr:cNvPr id="177" name="TextBox 184">
          <a:extLst>
            <a:ext uri="{FF2B5EF4-FFF2-40B4-BE49-F238E27FC236}">
              <a16:creationId xmlns:a16="http://schemas.microsoft.com/office/drawing/2014/main" id="{C84A3E1F-96A4-4F3A-BECE-61E234123A46}"/>
            </a:ext>
          </a:extLst>
        </xdr:cNvPr>
        <xdr:cNvSpPr txBox="1"/>
      </xdr:nvSpPr>
      <xdr:spPr>
        <a:xfrm>
          <a:off x="7060000" y="4464675"/>
          <a:ext cx="3132182" cy="290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200">
              <a:solidFill>
                <a:srgbClr val="00B0F0"/>
              </a:solidFill>
              <a:latin typeface="Arial" panose="020B0604020202020204" pitchFamily="34" charset="0"/>
              <a:ea typeface="Adobe Fan Heiti Std B" pitchFamily="34" charset="-128"/>
              <a:cs typeface="Arial" panose="020B0604020202020204" pitchFamily="34" charset="0"/>
            </a:rPr>
            <a:t>Quantidades</a:t>
          </a:r>
          <a:r>
            <a:rPr lang="en-AU" sz="1200" baseline="0">
              <a:solidFill>
                <a:srgbClr val="00B0F0"/>
              </a:solidFill>
              <a:latin typeface="Arial" panose="020B0604020202020204" pitchFamily="34" charset="0"/>
              <a:ea typeface="Adobe Fan Heiti Std B" pitchFamily="34" charset="-128"/>
              <a:cs typeface="Arial" panose="020B0604020202020204" pitchFamily="34" charset="0"/>
            </a:rPr>
            <a:t> de Compras no Site (Ano)</a:t>
          </a:r>
          <a:endParaRPr lang="en-AU" sz="1200">
            <a:solidFill>
              <a:srgbClr val="00B0F0"/>
            </a:solidFill>
            <a:latin typeface="Arial" panose="020B0604020202020204" pitchFamily="34" charset="0"/>
            <a:ea typeface="Adobe Fan Heiti Std B" pitchFamily="34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295275</xdr:colOff>
      <xdr:row>14</xdr:row>
      <xdr:rowOff>33340</xdr:rowOff>
    </xdr:from>
    <xdr:to>
      <xdr:col>3</xdr:col>
      <xdr:colOff>352425</xdr:colOff>
      <xdr:row>22</xdr:row>
      <xdr:rowOff>90488</xdr:rowOff>
    </xdr:to>
    <xdr:sp macro="" textlink="">
      <xdr:nvSpPr>
        <xdr:cNvPr id="187" name="Round Diagonal Corner Rectangle 1">
          <a:extLst>
            <a:ext uri="{FF2B5EF4-FFF2-40B4-BE49-F238E27FC236}">
              <a16:creationId xmlns:a16="http://schemas.microsoft.com/office/drawing/2014/main" id="{668071BB-16BE-4835-BECD-645789042EBA}"/>
            </a:ext>
          </a:extLst>
        </xdr:cNvPr>
        <xdr:cNvSpPr/>
      </xdr:nvSpPr>
      <xdr:spPr>
        <a:xfrm>
          <a:off x="295275" y="2700340"/>
          <a:ext cx="1800225" cy="1581148"/>
        </a:xfrm>
        <a:prstGeom prst="round2DiagRect">
          <a:avLst/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AU"/>
        </a:p>
      </xdr:txBody>
    </xdr:sp>
    <xdr:clientData/>
  </xdr:twoCellAnchor>
  <xdr:twoCellAnchor>
    <xdr:from>
      <xdr:col>1</xdr:col>
      <xdr:colOff>334441</xdr:colOff>
      <xdr:row>16</xdr:row>
      <xdr:rowOff>121548</xdr:rowOff>
    </xdr:from>
    <xdr:to>
      <xdr:col>3</xdr:col>
      <xdr:colOff>361950</xdr:colOff>
      <xdr:row>20</xdr:row>
      <xdr:rowOff>19050</xdr:rowOff>
    </xdr:to>
    <xdr:sp macro="" textlink="Dados!F1">
      <xdr:nvSpPr>
        <xdr:cNvPr id="188" name="TextBox 10">
          <a:extLst>
            <a:ext uri="{FF2B5EF4-FFF2-40B4-BE49-F238E27FC236}">
              <a16:creationId xmlns:a16="http://schemas.microsoft.com/office/drawing/2014/main" id="{AA2BC709-3A94-4CC4-ADD2-A7BADC837F53}"/>
            </a:ext>
          </a:extLst>
        </xdr:cNvPr>
        <xdr:cNvSpPr txBox="1"/>
      </xdr:nvSpPr>
      <xdr:spPr>
        <a:xfrm>
          <a:off x="915466" y="3169548"/>
          <a:ext cx="1189559" cy="659502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fld id="{14F0A0D7-7235-40B0-868E-981574939839}" type="TxLink">
            <a:rPr lang="en-US" sz="2800" b="0" i="0" u="none" strike="noStrike">
              <a:solidFill>
                <a:sysClr val="windowText" lastClr="000000"/>
              </a:solidFill>
              <a:latin typeface="Adobe Fan Heiti Std B" pitchFamily="34" charset="-128"/>
              <a:ea typeface="Adobe Fan Heiti Std B" pitchFamily="34" charset="-128"/>
              <a:cs typeface="Calibri"/>
            </a:rPr>
            <a:pPr marL="0" indent="0" algn="ctr"/>
            <a:t> 2.238 </a:t>
          </a:fld>
          <a:endParaRPr lang="en-AU" sz="2800" b="0" i="0" u="none" strike="noStrike">
            <a:solidFill>
              <a:sysClr val="windowText" lastClr="000000"/>
            </a:solidFill>
            <a:latin typeface="Adobe Fan Heiti Std B" pitchFamily="34" charset="-128"/>
            <a:ea typeface="Adobe Fan Heiti Std B" pitchFamily="34" charset="-128"/>
            <a:cs typeface="Calibri"/>
          </a:endParaRPr>
        </a:p>
      </xdr:txBody>
    </xdr:sp>
    <xdr:clientData/>
  </xdr:twoCellAnchor>
  <xdr:twoCellAnchor>
    <xdr:from>
      <xdr:col>0</xdr:col>
      <xdr:colOff>298649</xdr:colOff>
      <xdr:row>20</xdr:row>
      <xdr:rowOff>4467</xdr:rowOff>
    </xdr:from>
    <xdr:to>
      <xdr:col>2</xdr:col>
      <xdr:colOff>380998</xdr:colOff>
      <xdr:row>23</xdr:row>
      <xdr:rowOff>1</xdr:rowOff>
    </xdr:to>
    <xdr:sp macro="" textlink="">
      <xdr:nvSpPr>
        <xdr:cNvPr id="189" name="TextBox 11">
          <a:extLst>
            <a:ext uri="{FF2B5EF4-FFF2-40B4-BE49-F238E27FC236}">
              <a16:creationId xmlns:a16="http://schemas.microsoft.com/office/drawing/2014/main" id="{3C4A94CA-7E28-4DDB-B989-0DD8DADEB9DC}"/>
            </a:ext>
          </a:extLst>
        </xdr:cNvPr>
        <xdr:cNvSpPr txBox="1"/>
      </xdr:nvSpPr>
      <xdr:spPr>
        <a:xfrm>
          <a:off x="298649" y="3814467"/>
          <a:ext cx="1244399" cy="5670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800">
              <a:solidFill>
                <a:srgbClr val="00B0F0"/>
              </a:solidFill>
              <a:latin typeface="Adobe Fan Heiti Std B" pitchFamily="34" charset="-128"/>
              <a:ea typeface="Adobe Fan Heiti Std B" pitchFamily="34" charset="-128"/>
              <a:cs typeface="Times New Roman" panose="02020603050405020304" pitchFamily="18" charset="0"/>
            </a:rPr>
            <a:t>Membros</a:t>
          </a:r>
        </a:p>
      </xdr:txBody>
    </xdr:sp>
    <xdr:clientData/>
  </xdr:twoCellAnchor>
  <xdr:twoCellAnchor>
    <xdr:from>
      <xdr:col>0</xdr:col>
      <xdr:colOff>295275</xdr:colOff>
      <xdr:row>24</xdr:row>
      <xdr:rowOff>28577</xdr:rowOff>
    </xdr:from>
    <xdr:to>
      <xdr:col>3</xdr:col>
      <xdr:colOff>352425</xdr:colOff>
      <xdr:row>32</xdr:row>
      <xdr:rowOff>85725</xdr:rowOff>
    </xdr:to>
    <xdr:sp macro="" textlink="">
      <xdr:nvSpPr>
        <xdr:cNvPr id="191" name="Round Diagonal Corner Rectangle 1">
          <a:extLst>
            <a:ext uri="{FF2B5EF4-FFF2-40B4-BE49-F238E27FC236}">
              <a16:creationId xmlns:a16="http://schemas.microsoft.com/office/drawing/2014/main" id="{7C50B922-0515-44E3-BB12-8EBF138D0348}"/>
            </a:ext>
          </a:extLst>
        </xdr:cNvPr>
        <xdr:cNvSpPr/>
      </xdr:nvSpPr>
      <xdr:spPr>
        <a:xfrm>
          <a:off x="295275" y="4600577"/>
          <a:ext cx="1800225" cy="1581148"/>
        </a:xfrm>
        <a:prstGeom prst="round2DiagRect">
          <a:avLst/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AU"/>
        </a:p>
      </xdr:txBody>
    </xdr:sp>
    <xdr:clientData/>
  </xdr:twoCellAnchor>
  <xdr:twoCellAnchor>
    <xdr:from>
      <xdr:col>0</xdr:col>
      <xdr:colOff>276225</xdr:colOff>
      <xdr:row>26</xdr:row>
      <xdr:rowOff>161925</xdr:rowOff>
    </xdr:from>
    <xdr:to>
      <xdr:col>3</xdr:col>
      <xdr:colOff>323850</xdr:colOff>
      <xdr:row>30</xdr:row>
      <xdr:rowOff>9525</xdr:rowOff>
    </xdr:to>
    <xdr:sp macro="" textlink="Dados!I1">
      <xdr:nvSpPr>
        <xdr:cNvPr id="192" name="TextBox 10">
          <a:extLst>
            <a:ext uri="{FF2B5EF4-FFF2-40B4-BE49-F238E27FC236}">
              <a16:creationId xmlns:a16="http://schemas.microsoft.com/office/drawing/2014/main" id="{6692A1DD-87F1-4649-9EB2-81997D3F43D8}"/>
            </a:ext>
          </a:extLst>
        </xdr:cNvPr>
        <xdr:cNvSpPr txBox="1"/>
      </xdr:nvSpPr>
      <xdr:spPr>
        <a:xfrm>
          <a:off x="276225" y="5114925"/>
          <a:ext cx="1790700" cy="609600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fld id="{ED65C255-B9A8-4FC6-A573-DD0CD69F9223}" type="TxLink">
            <a:rPr lang="en-US" sz="2400" b="0" i="0" u="none" strike="noStrike">
              <a:solidFill>
                <a:sysClr val="windowText" lastClr="000000"/>
              </a:solidFill>
              <a:latin typeface="Adobe Fan Heiti Std B" pitchFamily="34" charset="-128"/>
              <a:ea typeface="Adobe Fan Heiti Std B" pitchFamily="34" charset="-128"/>
              <a:cs typeface="Calibri"/>
            </a:rPr>
            <a:pPr marL="0" indent="0"/>
            <a:t> R$159.824 </a:t>
          </a:fld>
          <a:endParaRPr lang="en-AU" sz="2400" b="0" i="0" u="none" strike="noStrike">
            <a:solidFill>
              <a:sysClr val="windowText" lastClr="000000"/>
            </a:solidFill>
            <a:latin typeface="Adobe Fan Heiti Std B" pitchFamily="34" charset="-128"/>
            <a:ea typeface="Adobe Fan Heiti Std B" pitchFamily="34" charset="-128"/>
            <a:cs typeface="Calibri"/>
          </a:endParaRPr>
        </a:p>
      </xdr:txBody>
    </xdr:sp>
    <xdr:clientData/>
  </xdr:twoCellAnchor>
  <xdr:twoCellAnchor>
    <xdr:from>
      <xdr:col>0</xdr:col>
      <xdr:colOff>298649</xdr:colOff>
      <xdr:row>28</xdr:row>
      <xdr:rowOff>90190</xdr:rowOff>
    </xdr:from>
    <xdr:to>
      <xdr:col>3</xdr:col>
      <xdr:colOff>495299</xdr:colOff>
      <xdr:row>33</xdr:row>
      <xdr:rowOff>19049</xdr:rowOff>
    </xdr:to>
    <xdr:sp macro="" textlink="">
      <xdr:nvSpPr>
        <xdr:cNvPr id="193" name="TextBox 11">
          <a:extLst>
            <a:ext uri="{FF2B5EF4-FFF2-40B4-BE49-F238E27FC236}">
              <a16:creationId xmlns:a16="http://schemas.microsoft.com/office/drawing/2014/main" id="{C422D2D4-D81E-4727-97CB-93F4831C571A}"/>
            </a:ext>
          </a:extLst>
        </xdr:cNvPr>
        <xdr:cNvSpPr txBox="1"/>
      </xdr:nvSpPr>
      <xdr:spPr>
        <a:xfrm>
          <a:off x="298649" y="5424190"/>
          <a:ext cx="1939725" cy="8813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800" b="0">
              <a:solidFill>
                <a:srgbClr val="00B0F0"/>
              </a:solidFill>
              <a:latin typeface="Adobe Fan Heiti Std B" pitchFamily="34" charset="-128"/>
              <a:ea typeface="Adobe Fan Heiti Std B" pitchFamily="34" charset="-128"/>
              <a:cs typeface="Times New Roman" panose="02020603050405020304" pitchFamily="18" charset="0"/>
            </a:rPr>
            <a:t>C</a:t>
          </a:r>
          <a:r>
            <a:rPr lang="en-AU" sz="1800" b="0" baseline="0">
              <a:solidFill>
                <a:srgbClr val="00B0F0"/>
              </a:solidFill>
              <a:latin typeface="Adobe Fan Heiti Std B" pitchFamily="34" charset="-128"/>
              <a:ea typeface="Adobe Fan Heiti Std B" pitchFamily="34" charset="-128"/>
              <a:cs typeface="Times New Roman" panose="02020603050405020304" pitchFamily="18" charset="0"/>
            </a:rPr>
            <a:t>ompras no</a:t>
          </a:r>
        </a:p>
        <a:p>
          <a:r>
            <a:rPr lang="en-AU" sz="1800" b="0" baseline="0">
              <a:solidFill>
                <a:srgbClr val="00B0F0"/>
              </a:solidFill>
              <a:latin typeface="Adobe Fan Heiti Std B" pitchFamily="34" charset="-128"/>
              <a:ea typeface="Adobe Fan Heiti Std B" pitchFamily="34" charset="-128"/>
              <a:cs typeface="Times New Roman" panose="02020603050405020304" pitchFamily="18" charset="0"/>
            </a:rPr>
            <a:t>site (R$)</a:t>
          </a:r>
          <a:endParaRPr lang="en-AU" sz="1800" b="0">
            <a:solidFill>
              <a:srgbClr val="00B0F0"/>
            </a:solidFill>
            <a:latin typeface="Adobe Fan Heiti Std B" pitchFamily="34" charset="-128"/>
            <a:ea typeface="Adobe Fan Heiti Std B" pitchFamily="34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295275</xdr:colOff>
      <xdr:row>4</xdr:row>
      <xdr:rowOff>28577</xdr:rowOff>
    </xdr:from>
    <xdr:to>
      <xdr:col>7</xdr:col>
      <xdr:colOff>352425</xdr:colOff>
      <xdr:row>12</xdr:row>
      <xdr:rowOff>85725</xdr:rowOff>
    </xdr:to>
    <xdr:sp macro="" textlink="">
      <xdr:nvSpPr>
        <xdr:cNvPr id="195" name="Round Diagonal Corner Rectangle 1">
          <a:extLst>
            <a:ext uri="{FF2B5EF4-FFF2-40B4-BE49-F238E27FC236}">
              <a16:creationId xmlns:a16="http://schemas.microsoft.com/office/drawing/2014/main" id="{31743370-F53C-4BE6-BE32-015964BD4493}"/>
            </a:ext>
          </a:extLst>
        </xdr:cNvPr>
        <xdr:cNvSpPr/>
      </xdr:nvSpPr>
      <xdr:spPr>
        <a:xfrm>
          <a:off x="2619375" y="790577"/>
          <a:ext cx="1800225" cy="1581148"/>
        </a:xfrm>
        <a:prstGeom prst="round2DiagRect">
          <a:avLst/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AU"/>
        </a:p>
      </xdr:txBody>
    </xdr:sp>
    <xdr:clientData/>
  </xdr:twoCellAnchor>
  <xdr:twoCellAnchor>
    <xdr:from>
      <xdr:col>4</xdr:col>
      <xdr:colOff>317700</xdr:colOff>
      <xdr:row>10</xdr:row>
      <xdr:rowOff>42567</xdr:rowOff>
    </xdr:from>
    <xdr:to>
      <xdr:col>6</xdr:col>
      <xdr:colOff>142875</xdr:colOff>
      <xdr:row>13</xdr:row>
      <xdr:rowOff>9525</xdr:rowOff>
    </xdr:to>
    <xdr:sp macro="" textlink="">
      <xdr:nvSpPr>
        <xdr:cNvPr id="197" name="TextBox 11">
          <a:extLst>
            <a:ext uri="{FF2B5EF4-FFF2-40B4-BE49-F238E27FC236}">
              <a16:creationId xmlns:a16="http://schemas.microsoft.com/office/drawing/2014/main" id="{78CADBAD-6AF0-4906-BE40-881BC996389D}"/>
            </a:ext>
          </a:extLst>
        </xdr:cNvPr>
        <xdr:cNvSpPr txBox="1"/>
      </xdr:nvSpPr>
      <xdr:spPr>
        <a:xfrm>
          <a:off x="2641800" y="1947567"/>
          <a:ext cx="987225" cy="5384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800">
              <a:solidFill>
                <a:srgbClr val="00B0F0"/>
              </a:solidFill>
              <a:latin typeface="Adobe Fan Heiti Std B" pitchFamily="34" charset="-128"/>
              <a:ea typeface="Adobe Fan Heiti Std B" pitchFamily="34" charset="-128"/>
              <a:cs typeface="Times New Roman" panose="02020603050405020304" pitchFamily="18" charset="0"/>
            </a:rPr>
            <a:t>Likes</a:t>
          </a:r>
        </a:p>
      </xdr:txBody>
    </xdr:sp>
    <xdr:clientData/>
  </xdr:twoCellAnchor>
  <xdr:twoCellAnchor>
    <xdr:from>
      <xdr:col>4</xdr:col>
      <xdr:colOff>295275</xdr:colOff>
      <xdr:row>14</xdr:row>
      <xdr:rowOff>23815</xdr:rowOff>
    </xdr:from>
    <xdr:to>
      <xdr:col>7</xdr:col>
      <xdr:colOff>352425</xdr:colOff>
      <xdr:row>22</xdr:row>
      <xdr:rowOff>80963</xdr:rowOff>
    </xdr:to>
    <xdr:sp macro="" textlink="">
      <xdr:nvSpPr>
        <xdr:cNvPr id="198" name="Round Diagonal Corner Rectangle 1">
          <a:extLst>
            <a:ext uri="{FF2B5EF4-FFF2-40B4-BE49-F238E27FC236}">
              <a16:creationId xmlns:a16="http://schemas.microsoft.com/office/drawing/2014/main" id="{651D2F7D-B58C-4F1E-B593-58293B44907D}"/>
            </a:ext>
          </a:extLst>
        </xdr:cNvPr>
        <xdr:cNvSpPr/>
      </xdr:nvSpPr>
      <xdr:spPr>
        <a:xfrm>
          <a:off x="2619375" y="2690815"/>
          <a:ext cx="1800225" cy="1581148"/>
        </a:xfrm>
        <a:prstGeom prst="round2DiagRect">
          <a:avLst/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AU"/>
        </a:p>
      </xdr:txBody>
    </xdr:sp>
    <xdr:clientData/>
  </xdr:twoCellAnchor>
  <xdr:twoCellAnchor>
    <xdr:from>
      <xdr:col>5</xdr:col>
      <xdr:colOff>496366</xdr:colOff>
      <xdr:row>16</xdr:row>
      <xdr:rowOff>121548</xdr:rowOff>
    </xdr:from>
    <xdr:to>
      <xdr:col>7</xdr:col>
      <xdr:colOff>333375</xdr:colOff>
      <xdr:row>19</xdr:row>
      <xdr:rowOff>90488</xdr:rowOff>
    </xdr:to>
    <xdr:sp macro="" textlink="Dados!G1">
      <xdr:nvSpPr>
        <xdr:cNvPr id="199" name="TextBox 10">
          <a:extLst>
            <a:ext uri="{FF2B5EF4-FFF2-40B4-BE49-F238E27FC236}">
              <a16:creationId xmlns:a16="http://schemas.microsoft.com/office/drawing/2014/main" id="{ABA96525-2EA7-483C-9B9F-FAE670111F5A}"/>
            </a:ext>
          </a:extLst>
        </xdr:cNvPr>
        <xdr:cNvSpPr txBox="1"/>
      </xdr:nvSpPr>
      <xdr:spPr>
        <a:xfrm>
          <a:off x="3401491" y="3169548"/>
          <a:ext cx="999059" cy="540440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fld id="{2C27DE36-3B50-4CC4-915B-975B8E1DAC3D}" type="TxLink">
            <a:rPr lang="en-US" sz="2800" b="0" i="0" u="none" strike="noStrike">
              <a:solidFill>
                <a:sysClr val="windowText" lastClr="000000"/>
              </a:solidFill>
              <a:latin typeface="Adobe Fan Heiti Std B" pitchFamily="34" charset="-128"/>
              <a:ea typeface="Adobe Fan Heiti Std B" pitchFamily="34" charset="-128"/>
              <a:cs typeface="Calibri"/>
            </a:rPr>
            <a:pPr marL="0" indent="0" algn="ctr"/>
            <a:t>68</a:t>
          </a:fld>
          <a:endParaRPr lang="en-AU" sz="2800" b="0" i="0" u="none" strike="noStrike">
            <a:solidFill>
              <a:sysClr val="windowText" lastClr="000000"/>
            </a:solidFill>
            <a:latin typeface="Adobe Fan Heiti Std B" pitchFamily="34" charset="-128"/>
            <a:ea typeface="Adobe Fan Heiti Std B" pitchFamily="34" charset="-128"/>
            <a:cs typeface="Calibri"/>
          </a:endParaRPr>
        </a:p>
      </xdr:txBody>
    </xdr:sp>
    <xdr:clientData/>
  </xdr:twoCellAnchor>
  <xdr:twoCellAnchor>
    <xdr:from>
      <xdr:col>4</xdr:col>
      <xdr:colOff>279600</xdr:colOff>
      <xdr:row>18</xdr:row>
      <xdr:rowOff>71140</xdr:rowOff>
    </xdr:from>
    <xdr:to>
      <xdr:col>7</xdr:col>
      <xdr:colOff>438151</xdr:colOff>
      <xdr:row>23</xdr:row>
      <xdr:rowOff>0</xdr:rowOff>
    </xdr:to>
    <xdr:sp macro="" textlink="">
      <xdr:nvSpPr>
        <xdr:cNvPr id="200" name="TextBox 11">
          <a:extLst>
            <a:ext uri="{FF2B5EF4-FFF2-40B4-BE49-F238E27FC236}">
              <a16:creationId xmlns:a16="http://schemas.microsoft.com/office/drawing/2014/main" id="{A6783D53-4BCD-4BE4-808A-DC8E62E59288}"/>
            </a:ext>
          </a:extLst>
        </xdr:cNvPr>
        <xdr:cNvSpPr txBox="1"/>
      </xdr:nvSpPr>
      <xdr:spPr>
        <a:xfrm>
          <a:off x="2603700" y="3500140"/>
          <a:ext cx="1901626" cy="881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800">
              <a:solidFill>
                <a:srgbClr val="00B0F0"/>
              </a:solidFill>
              <a:latin typeface="Adobe Fan Heiti Std B" pitchFamily="34" charset="-128"/>
              <a:ea typeface="Adobe Fan Heiti Std B" pitchFamily="34" charset="-128"/>
              <a:cs typeface="Times New Roman" panose="02020603050405020304" pitchFamily="18" charset="0"/>
            </a:rPr>
            <a:t>Média de tempo </a:t>
          </a:r>
        </a:p>
        <a:p>
          <a:r>
            <a:rPr lang="en-AU" sz="1800">
              <a:solidFill>
                <a:srgbClr val="00B0F0"/>
              </a:solidFill>
              <a:latin typeface="Adobe Fan Heiti Std B" pitchFamily="34" charset="-128"/>
              <a:ea typeface="Adobe Fan Heiti Std B" pitchFamily="34" charset="-128"/>
              <a:cs typeface="Times New Roman" panose="02020603050405020304" pitchFamily="18" charset="0"/>
            </a:rPr>
            <a:t>no Site </a:t>
          </a:r>
          <a:r>
            <a:rPr lang="en-AU" sz="1400">
              <a:solidFill>
                <a:srgbClr val="00B0F0"/>
              </a:solidFill>
              <a:latin typeface="Adobe Fan Heiti Std B" pitchFamily="34" charset="-128"/>
              <a:ea typeface="Adobe Fan Heiti Std B" pitchFamily="34" charset="-128"/>
              <a:cs typeface="Times New Roman" panose="02020603050405020304" pitchFamily="18" charset="0"/>
            </a:rPr>
            <a:t>(min.)</a:t>
          </a:r>
          <a:endParaRPr lang="en-AU" sz="1800">
            <a:solidFill>
              <a:srgbClr val="00B0F0"/>
            </a:solidFill>
            <a:latin typeface="Adobe Fan Heiti Std B" pitchFamily="34" charset="-128"/>
            <a:ea typeface="Adobe Fan Heiti Std B" pitchFamily="34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295275</xdr:colOff>
      <xdr:row>24</xdr:row>
      <xdr:rowOff>19052</xdr:rowOff>
    </xdr:from>
    <xdr:to>
      <xdr:col>7</xdr:col>
      <xdr:colOff>352425</xdr:colOff>
      <xdr:row>32</xdr:row>
      <xdr:rowOff>76200</xdr:rowOff>
    </xdr:to>
    <xdr:sp macro="" textlink="">
      <xdr:nvSpPr>
        <xdr:cNvPr id="201" name="Round Diagonal Corner Rectangle 1">
          <a:extLst>
            <a:ext uri="{FF2B5EF4-FFF2-40B4-BE49-F238E27FC236}">
              <a16:creationId xmlns:a16="http://schemas.microsoft.com/office/drawing/2014/main" id="{6FD78C35-11BE-44DB-A28C-2EAF2B849400}"/>
            </a:ext>
          </a:extLst>
        </xdr:cNvPr>
        <xdr:cNvSpPr/>
      </xdr:nvSpPr>
      <xdr:spPr>
        <a:xfrm>
          <a:off x="2619375" y="4591052"/>
          <a:ext cx="1800225" cy="1581148"/>
        </a:xfrm>
        <a:prstGeom prst="round2DiagRect">
          <a:avLst/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AU"/>
        </a:p>
      </xdr:txBody>
    </xdr:sp>
    <xdr:clientData/>
  </xdr:twoCellAnchor>
  <xdr:twoCellAnchor>
    <xdr:from>
      <xdr:col>4</xdr:col>
      <xdr:colOff>279600</xdr:colOff>
      <xdr:row>28</xdr:row>
      <xdr:rowOff>90190</xdr:rowOff>
    </xdr:from>
    <xdr:to>
      <xdr:col>7</xdr:col>
      <xdr:colOff>152400</xdr:colOff>
      <xdr:row>33</xdr:row>
      <xdr:rowOff>28574</xdr:rowOff>
    </xdr:to>
    <xdr:sp macro="" textlink="">
      <xdr:nvSpPr>
        <xdr:cNvPr id="203" name="TextBox 11">
          <a:extLst>
            <a:ext uri="{FF2B5EF4-FFF2-40B4-BE49-F238E27FC236}">
              <a16:creationId xmlns:a16="http://schemas.microsoft.com/office/drawing/2014/main" id="{AC5C94E7-E6F8-4ECD-8486-CB9C75C6C5F2}"/>
            </a:ext>
          </a:extLst>
        </xdr:cNvPr>
        <xdr:cNvSpPr txBox="1"/>
      </xdr:nvSpPr>
      <xdr:spPr>
        <a:xfrm>
          <a:off x="2603700" y="5424190"/>
          <a:ext cx="1615875" cy="8908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800">
              <a:solidFill>
                <a:srgbClr val="00B0F0"/>
              </a:solidFill>
              <a:latin typeface="Adobe Fan Heiti Std B" pitchFamily="34" charset="-128"/>
              <a:ea typeface="Adobe Fan Heiti Std B" pitchFamily="34" charset="-128"/>
              <a:cs typeface="Times New Roman" panose="02020603050405020304" pitchFamily="18" charset="0"/>
            </a:rPr>
            <a:t>Satisfação dos Clientes</a:t>
          </a:r>
        </a:p>
      </xdr:txBody>
    </xdr:sp>
    <xdr:clientData/>
  </xdr:twoCellAnchor>
  <xdr:twoCellAnchor>
    <xdr:from>
      <xdr:col>8</xdr:col>
      <xdr:colOff>295275</xdr:colOff>
      <xdr:row>4</xdr:row>
      <xdr:rowOff>28577</xdr:rowOff>
    </xdr:from>
    <xdr:to>
      <xdr:col>11</xdr:col>
      <xdr:colOff>352425</xdr:colOff>
      <xdr:row>12</xdr:row>
      <xdr:rowOff>85725</xdr:rowOff>
    </xdr:to>
    <xdr:sp macro="" textlink="">
      <xdr:nvSpPr>
        <xdr:cNvPr id="204" name="Round Diagonal Corner Rectangle 1">
          <a:extLst>
            <a:ext uri="{FF2B5EF4-FFF2-40B4-BE49-F238E27FC236}">
              <a16:creationId xmlns:a16="http://schemas.microsoft.com/office/drawing/2014/main" id="{E3E78442-EB76-4C66-9199-23A2C8B48E73}"/>
            </a:ext>
          </a:extLst>
        </xdr:cNvPr>
        <xdr:cNvSpPr/>
      </xdr:nvSpPr>
      <xdr:spPr>
        <a:xfrm>
          <a:off x="4943475" y="790577"/>
          <a:ext cx="1800225" cy="1581148"/>
        </a:xfrm>
        <a:prstGeom prst="round2DiagRect">
          <a:avLst/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AU"/>
        </a:p>
      </xdr:txBody>
    </xdr:sp>
    <xdr:clientData/>
  </xdr:twoCellAnchor>
  <xdr:twoCellAnchor>
    <xdr:from>
      <xdr:col>9</xdr:col>
      <xdr:colOff>353490</xdr:colOff>
      <xdr:row>6</xdr:row>
      <xdr:rowOff>145360</xdr:rowOff>
    </xdr:from>
    <xdr:to>
      <xdr:col>11</xdr:col>
      <xdr:colOff>400049</xdr:colOff>
      <xdr:row>10</xdr:row>
      <xdr:rowOff>38100</xdr:rowOff>
    </xdr:to>
    <xdr:sp macro="" textlink="Dados!E1">
      <xdr:nvSpPr>
        <xdr:cNvPr id="205" name="TextBox 10">
          <a:extLst>
            <a:ext uri="{FF2B5EF4-FFF2-40B4-BE49-F238E27FC236}">
              <a16:creationId xmlns:a16="http://schemas.microsoft.com/office/drawing/2014/main" id="{99C6F5E6-1063-40D0-84D3-334BDFA7C4E1}"/>
            </a:ext>
          </a:extLst>
        </xdr:cNvPr>
        <xdr:cNvSpPr txBox="1"/>
      </xdr:nvSpPr>
      <xdr:spPr>
        <a:xfrm>
          <a:off x="5582715" y="1288360"/>
          <a:ext cx="1208609" cy="654740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fld id="{281DC51C-6360-4591-BB22-6EE84367C191}" type="TxLink">
            <a:rPr lang="en-US" sz="2800" b="0" i="0" u="none" strike="noStrike">
              <a:solidFill>
                <a:sysClr val="windowText" lastClr="000000"/>
              </a:solidFill>
              <a:latin typeface="Adobe Fan Heiti Std B" pitchFamily="34" charset="-128"/>
              <a:ea typeface="Adobe Fan Heiti Std B" pitchFamily="34" charset="-128"/>
              <a:cs typeface="Calibri"/>
            </a:rPr>
            <a:pPr marL="0" indent="0" algn="ctr"/>
            <a:t> 985 </a:t>
          </a:fld>
          <a:endParaRPr lang="en-AU" sz="2800" b="0" i="0" u="none" strike="noStrike">
            <a:solidFill>
              <a:sysClr val="windowText" lastClr="000000"/>
            </a:solidFill>
            <a:latin typeface="Adobe Fan Heiti Std B" pitchFamily="34" charset="-128"/>
            <a:ea typeface="Adobe Fan Heiti Std B" pitchFamily="34" charset="-128"/>
            <a:cs typeface="Calibri"/>
          </a:endParaRPr>
        </a:p>
      </xdr:txBody>
    </xdr:sp>
    <xdr:clientData/>
  </xdr:twoCellAnchor>
  <xdr:twoCellAnchor>
    <xdr:from>
      <xdr:col>8</xdr:col>
      <xdr:colOff>279600</xdr:colOff>
      <xdr:row>10</xdr:row>
      <xdr:rowOff>23516</xdr:rowOff>
    </xdr:from>
    <xdr:to>
      <xdr:col>11</xdr:col>
      <xdr:colOff>265099</xdr:colOff>
      <xdr:row>12</xdr:row>
      <xdr:rowOff>104775</xdr:rowOff>
    </xdr:to>
    <xdr:sp macro="" textlink="">
      <xdr:nvSpPr>
        <xdr:cNvPr id="206" name="TextBox 11">
          <a:extLst>
            <a:ext uri="{FF2B5EF4-FFF2-40B4-BE49-F238E27FC236}">
              <a16:creationId xmlns:a16="http://schemas.microsoft.com/office/drawing/2014/main" id="{1BAD5226-4B8B-4285-8675-CD464497F520}"/>
            </a:ext>
          </a:extLst>
        </xdr:cNvPr>
        <xdr:cNvSpPr txBox="1"/>
      </xdr:nvSpPr>
      <xdr:spPr>
        <a:xfrm>
          <a:off x="4927800" y="1928516"/>
          <a:ext cx="1728574" cy="4622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800">
              <a:solidFill>
                <a:srgbClr val="00B0F0"/>
              </a:solidFill>
              <a:latin typeface="Adobe Fan Heiti Std B" pitchFamily="34" charset="-128"/>
              <a:ea typeface="Adobe Fan Heiti Std B" pitchFamily="34" charset="-128"/>
              <a:cs typeface="Times New Roman" panose="02020603050405020304" pitchFamily="18" charset="0"/>
            </a:rPr>
            <a:t>Visitas</a:t>
          </a:r>
          <a:r>
            <a:rPr lang="en-AU" sz="1800" baseline="0">
              <a:solidFill>
                <a:srgbClr val="00B0F0"/>
              </a:solidFill>
              <a:latin typeface="Adobe Fan Heiti Std B" pitchFamily="34" charset="-128"/>
              <a:ea typeface="Adobe Fan Heiti Std B" pitchFamily="34" charset="-128"/>
              <a:cs typeface="Times New Roman" panose="02020603050405020304" pitchFamily="18" charset="0"/>
            </a:rPr>
            <a:t> ao</a:t>
          </a:r>
          <a:r>
            <a:rPr lang="en-AU" sz="1800">
              <a:solidFill>
                <a:srgbClr val="00B0F0"/>
              </a:solidFill>
              <a:latin typeface="Adobe Fan Heiti Std B" pitchFamily="34" charset="-128"/>
              <a:ea typeface="Adobe Fan Heiti Std B" pitchFamily="34" charset="-128"/>
              <a:cs typeface="Times New Roman" panose="02020603050405020304" pitchFamily="18" charset="0"/>
            </a:rPr>
            <a:t> Site</a:t>
          </a:r>
        </a:p>
      </xdr:txBody>
    </xdr:sp>
    <xdr:clientData/>
  </xdr:twoCellAnchor>
  <xdr:twoCellAnchor>
    <xdr:from>
      <xdr:col>8</xdr:col>
      <xdr:colOff>295275</xdr:colOff>
      <xdr:row>14</xdr:row>
      <xdr:rowOff>23815</xdr:rowOff>
    </xdr:from>
    <xdr:to>
      <xdr:col>11</xdr:col>
      <xdr:colOff>352425</xdr:colOff>
      <xdr:row>22</xdr:row>
      <xdr:rowOff>80963</xdr:rowOff>
    </xdr:to>
    <xdr:sp macro="" textlink="">
      <xdr:nvSpPr>
        <xdr:cNvPr id="207" name="Round Diagonal Corner Rectangle 1">
          <a:extLst>
            <a:ext uri="{FF2B5EF4-FFF2-40B4-BE49-F238E27FC236}">
              <a16:creationId xmlns:a16="http://schemas.microsoft.com/office/drawing/2014/main" id="{4026EFBF-7BF0-4E09-8E12-2C9C013496D7}"/>
            </a:ext>
          </a:extLst>
        </xdr:cNvPr>
        <xdr:cNvSpPr/>
      </xdr:nvSpPr>
      <xdr:spPr>
        <a:xfrm>
          <a:off x="4943475" y="2690815"/>
          <a:ext cx="1800225" cy="1581148"/>
        </a:xfrm>
        <a:prstGeom prst="round2DiagRect">
          <a:avLst/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AU"/>
        </a:p>
      </xdr:txBody>
    </xdr:sp>
    <xdr:clientData/>
  </xdr:twoCellAnchor>
  <xdr:twoCellAnchor>
    <xdr:from>
      <xdr:col>9</xdr:col>
      <xdr:colOff>496367</xdr:colOff>
      <xdr:row>16</xdr:row>
      <xdr:rowOff>121548</xdr:rowOff>
    </xdr:from>
    <xdr:to>
      <xdr:col>11</xdr:col>
      <xdr:colOff>323851</xdr:colOff>
      <xdr:row>19</xdr:row>
      <xdr:rowOff>90488</xdr:rowOff>
    </xdr:to>
    <xdr:sp macro="" textlink="Dados!H1">
      <xdr:nvSpPr>
        <xdr:cNvPr id="208" name="TextBox 10">
          <a:extLst>
            <a:ext uri="{FF2B5EF4-FFF2-40B4-BE49-F238E27FC236}">
              <a16:creationId xmlns:a16="http://schemas.microsoft.com/office/drawing/2014/main" id="{3B08D555-FFC0-4577-94CF-97A022FBBA3B}"/>
            </a:ext>
          </a:extLst>
        </xdr:cNvPr>
        <xdr:cNvSpPr txBox="1"/>
      </xdr:nvSpPr>
      <xdr:spPr>
        <a:xfrm>
          <a:off x="5725592" y="3169548"/>
          <a:ext cx="989534" cy="540440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fld id="{13699A67-44EE-434D-A2DC-15A7010E36B2}" type="TxLink">
            <a:rPr lang="en-US" sz="2800" b="0" i="0" u="none" strike="noStrike">
              <a:solidFill>
                <a:sysClr val="windowText" lastClr="000000"/>
              </a:solidFill>
              <a:latin typeface="Adobe Fan Heiti Std B" pitchFamily="34" charset="-128"/>
              <a:ea typeface="Adobe Fan Heiti Std B" pitchFamily="34" charset="-128"/>
              <a:cs typeface="Calibri"/>
            </a:rPr>
            <a:pPr marL="0" indent="0" algn="ctr"/>
            <a:t>4</a:t>
          </a:fld>
          <a:endParaRPr lang="en-AU" sz="2800" b="0" i="0" u="none" strike="noStrike">
            <a:solidFill>
              <a:sysClr val="windowText" lastClr="000000"/>
            </a:solidFill>
            <a:latin typeface="Adobe Fan Heiti Std B" pitchFamily="34" charset="-128"/>
            <a:ea typeface="Adobe Fan Heiti Std B" pitchFamily="34" charset="-128"/>
            <a:cs typeface="Calibri"/>
          </a:endParaRPr>
        </a:p>
      </xdr:txBody>
    </xdr:sp>
    <xdr:clientData/>
  </xdr:twoCellAnchor>
  <xdr:twoCellAnchor>
    <xdr:from>
      <xdr:col>8</xdr:col>
      <xdr:colOff>279600</xdr:colOff>
      <xdr:row>20</xdr:row>
      <xdr:rowOff>4467</xdr:rowOff>
    </xdr:from>
    <xdr:to>
      <xdr:col>10</xdr:col>
      <xdr:colOff>561974</xdr:colOff>
      <xdr:row>23</xdr:row>
      <xdr:rowOff>1</xdr:rowOff>
    </xdr:to>
    <xdr:sp macro="" textlink="">
      <xdr:nvSpPr>
        <xdr:cNvPr id="209" name="TextBox 11">
          <a:extLst>
            <a:ext uri="{FF2B5EF4-FFF2-40B4-BE49-F238E27FC236}">
              <a16:creationId xmlns:a16="http://schemas.microsoft.com/office/drawing/2014/main" id="{61C84C58-BF7F-4E70-9DF1-A8498D56F5AD}"/>
            </a:ext>
          </a:extLst>
        </xdr:cNvPr>
        <xdr:cNvSpPr txBox="1"/>
      </xdr:nvSpPr>
      <xdr:spPr>
        <a:xfrm>
          <a:off x="4927800" y="3814467"/>
          <a:ext cx="1444424" cy="5670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800">
              <a:solidFill>
                <a:srgbClr val="00B0F0"/>
              </a:solidFill>
              <a:latin typeface="Adobe Fan Heiti Std B" pitchFamily="34" charset="-128"/>
              <a:ea typeface="Adobe Fan Heiti Std B" pitchFamily="34" charset="-128"/>
              <a:cs typeface="Times New Roman" panose="02020603050405020304" pitchFamily="18" charset="0"/>
            </a:rPr>
            <a:t>Segurança</a:t>
          </a:r>
        </a:p>
      </xdr:txBody>
    </xdr:sp>
    <xdr:clientData/>
  </xdr:twoCellAnchor>
  <xdr:twoCellAnchor>
    <xdr:from>
      <xdr:col>8</xdr:col>
      <xdr:colOff>295275</xdr:colOff>
      <xdr:row>24</xdr:row>
      <xdr:rowOff>19052</xdr:rowOff>
    </xdr:from>
    <xdr:to>
      <xdr:col>11</xdr:col>
      <xdr:colOff>352425</xdr:colOff>
      <xdr:row>32</xdr:row>
      <xdr:rowOff>76200</xdr:rowOff>
    </xdr:to>
    <xdr:sp macro="" textlink="">
      <xdr:nvSpPr>
        <xdr:cNvPr id="210" name="Round Diagonal Corner Rectangle 1">
          <a:extLst>
            <a:ext uri="{FF2B5EF4-FFF2-40B4-BE49-F238E27FC236}">
              <a16:creationId xmlns:a16="http://schemas.microsoft.com/office/drawing/2014/main" id="{940DA3B2-7C5F-4460-B67E-D3B783791DAC}"/>
            </a:ext>
          </a:extLst>
        </xdr:cNvPr>
        <xdr:cNvSpPr/>
      </xdr:nvSpPr>
      <xdr:spPr>
        <a:xfrm>
          <a:off x="4943475" y="4591052"/>
          <a:ext cx="1800225" cy="1581148"/>
        </a:xfrm>
        <a:prstGeom prst="round2DiagRect">
          <a:avLst/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AU"/>
        </a:p>
      </xdr:txBody>
    </xdr:sp>
    <xdr:clientData/>
  </xdr:twoCellAnchor>
  <xdr:twoCellAnchor>
    <xdr:from>
      <xdr:col>9</xdr:col>
      <xdr:colOff>505891</xdr:colOff>
      <xdr:row>26</xdr:row>
      <xdr:rowOff>107260</xdr:rowOff>
    </xdr:from>
    <xdr:to>
      <xdr:col>11</xdr:col>
      <xdr:colOff>342900</xdr:colOff>
      <xdr:row>29</xdr:row>
      <xdr:rowOff>76200</xdr:rowOff>
    </xdr:to>
    <xdr:sp macro="" textlink="Dados!K1">
      <xdr:nvSpPr>
        <xdr:cNvPr id="211" name="TextBox 10">
          <a:extLst>
            <a:ext uri="{FF2B5EF4-FFF2-40B4-BE49-F238E27FC236}">
              <a16:creationId xmlns:a16="http://schemas.microsoft.com/office/drawing/2014/main" id="{911727F0-8940-493C-9542-73965EEEC08C}"/>
            </a:ext>
          </a:extLst>
        </xdr:cNvPr>
        <xdr:cNvSpPr txBox="1"/>
      </xdr:nvSpPr>
      <xdr:spPr>
        <a:xfrm>
          <a:off x="5735116" y="5060260"/>
          <a:ext cx="999059" cy="540440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fld id="{62EDED6C-51FF-46E1-893F-E952454E7951}" type="TxLink">
            <a:rPr lang="en-US" sz="2800" b="0" i="0" u="none" strike="noStrike">
              <a:solidFill>
                <a:sysClr val="windowText" lastClr="000000"/>
              </a:solidFill>
              <a:latin typeface="Adobe Fan Heiti Std B" pitchFamily="34" charset="-128"/>
              <a:ea typeface="Adobe Fan Heiti Std B" pitchFamily="34" charset="-128"/>
              <a:cs typeface="Calibri"/>
            </a:rPr>
            <a:pPr marL="0" indent="0" algn="ctr"/>
            <a:t>29</a:t>
          </a:fld>
          <a:endParaRPr lang="en-AU" sz="2800" b="0" i="0" u="none" strike="noStrike">
            <a:solidFill>
              <a:sysClr val="windowText" lastClr="000000"/>
            </a:solidFill>
            <a:latin typeface="Adobe Fan Heiti Std B" pitchFamily="34" charset="-128"/>
            <a:ea typeface="Adobe Fan Heiti Std B" pitchFamily="34" charset="-128"/>
            <a:cs typeface="Calibri"/>
          </a:endParaRPr>
        </a:p>
      </xdr:txBody>
    </xdr:sp>
    <xdr:clientData/>
  </xdr:twoCellAnchor>
  <xdr:twoCellAnchor>
    <xdr:from>
      <xdr:col>8</xdr:col>
      <xdr:colOff>279600</xdr:colOff>
      <xdr:row>28</xdr:row>
      <xdr:rowOff>90190</xdr:rowOff>
    </xdr:from>
    <xdr:to>
      <xdr:col>11</xdr:col>
      <xdr:colOff>95250</xdr:colOff>
      <xdr:row>33</xdr:row>
      <xdr:rowOff>57150</xdr:rowOff>
    </xdr:to>
    <xdr:sp macro="" textlink="">
      <xdr:nvSpPr>
        <xdr:cNvPr id="212" name="TextBox 11">
          <a:extLst>
            <a:ext uri="{FF2B5EF4-FFF2-40B4-BE49-F238E27FC236}">
              <a16:creationId xmlns:a16="http://schemas.microsoft.com/office/drawing/2014/main" id="{11FF4B71-846A-47A5-A052-2088CD1317E9}"/>
            </a:ext>
          </a:extLst>
        </xdr:cNvPr>
        <xdr:cNvSpPr txBox="1"/>
      </xdr:nvSpPr>
      <xdr:spPr>
        <a:xfrm>
          <a:off x="4927800" y="5424190"/>
          <a:ext cx="1558725" cy="919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800">
              <a:solidFill>
                <a:srgbClr val="00B0F0"/>
              </a:solidFill>
              <a:latin typeface="Adobe Fan Heiti Std B" pitchFamily="34" charset="-128"/>
              <a:ea typeface="Adobe Fan Heiti Std B" pitchFamily="34" charset="-128"/>
              <a:cs typeface="Times New Roman" panose="02020603050405020304" pitchFamily="18" charset="0"/>
            </a:rPr>
            <a:t>Funcionários por loja (UF)</a:t>
          </a:r>
        </a:p>
      </xdr:txBody>
    </xdr:sp>
    <xdr:clientData/>
  </xdr:twoCellAnchor>
  <xdr:twoCellAnchor editAs="oneCell">
    <xdr:from>
      <xdr:col>4</xdr:col>
      <xdr:colOff>420400</xdr:colOff>
      <xdr:row>4</xdr:row>
      <xdr:rowOff>133521</xdr:rowOff>
    </xdr:from>
    <xdr:to>
      <xdr:col>6</xdr:col>
      <xdr:colOff>47625</xdr:colOff>
      <xdr:row>8</xdr:row>
      <xdr:rowOff>39924</xdr:rowOff>
    </xdr:to>
    <xdr:pic>
      <xdr:nvPicPr>
        <xdr:cNvPr id="8" name="Picture 9">
          <a:extLst>
            <a:ext uri="{FF2B5EF4-FFF2-40B4-BE49-F238E27FC236}">
              <a16:creationId xmlns:a16="http://schemas.microsoft.com/office/drawing/2014/main" id="{F5BF34A3-4F49-4C17-9BF1-C63309FF3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4500" y="895521"/>
          <a:ext cx="789275" cy="668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66675</xdr:colOff>
      <xdr:row>3</xdr:row>
      <xdr:rowOff>19049</xdr:rowOff>
    </xdr:from>
    <xdr:to>
      <xdr:col>19</xdr:col>
      <xdr:colOff>457200</xdr:colOff>
      <xdr:row>13</xdr:row>
      <xdr:rowOff>76200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26" name="Gráfico 225">
              <a:extLst>
                <a:ext uri="{FF2B5EF4-FFF2-40B4-BE49-F238E27FC236}">
                  <a16:creationId xmlns:a16="http://schemas.microsoft.com/office/drawing/2014/main" id="{DE7513F6-BE56-4707-8A58-2141423A5D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230745" y="568959"/>
              <a:ext cx="4180205" cy="190119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  <xdr:twoCellAnchor editAs="absolute">
    <xdr:from>
      <xdr:col>19</xdr:col>
      <xdr:colOff>466725</xdr:colOff>
      <xdr:row>3</xdr:row>
      <xdr:rowOff>142874</xdr:rowOff>
    </xdr:from>
    <xdr:to>
      <xdr:col>22</xdr:col>
      <xdr:colOff>47625</xdr:colOff>
      <xdr:row>12</xdr:row>
      <xdr:rowOff>142876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27" name="Estados">
              <a:extLst>
                <a:ext uri="{FF2B5EF4-FFF2-40B4-BE49-F238E27FC236}">
                  <a16:creationId xmlns:a16="http://schemas.microsoft.com/office/drawing/2014/main" id="{0211444A-2630-4125-A895-5DDD033EB9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stado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134725" y="714374"/>
              <a:ext cx="1409700" cy="171450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 de tabela. Segmentações de dados de tabela têm suporte no Excel ou em versões posteriores.
Se a forma tiver sido modificada em uma versão anterior do Excel, ou se a pasta de trabalho tiver sido salva no Excel 2007 ou em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231851</xdr:colOff>
      <xdr:row>24</xdr:row>
      <xdr:rowOff>187188</xdr:rowOff>
    </xdr:from>
    <xdr:to>
      <xdr:col>3</xdr:col>
      <xdr:colOff>89865</xdr:colOff>
      <xdr:row>26</xdr:row>
      <xdr:rowOff>133761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D863327A-969D-4EC9-9E00-3E1CF51612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62" t="13692" r="3321" b="583"/>
        <a:stretch/>
      </xdr:blipFill>
      <xdr:spPr>
        <a:xfrm rot="926565">
          <a:off x="1393901" y="4759188"/>
          <a:ext cx="439039" cy="327573"/>
        </a:xfrm>
        <a:prstGeom prst="rect">
          <a:avLst/>
        </a:prstGeom>
      </xdr:spPr>
    </xdr:pic>
    <xdr:clientData/>
  </xdr:twoCellAnchor>
  <xdr:twoCellAnchor>
    <xdr:from>
      <xdr:col>5</xdr:col>
      <xdr:colOff>353490</xdr:colOff>
      <xdr:row>6</xdr:row>
      <xdr:rowOff>145360</xdr:rowOff>
    </xdr:from>
    <xdr:to>
      <xdr:col>7</xdr:col>
      <xdr:colOff>400049</xdr:colOff>
      <xdr:row>10</xdr:row>
      <xdr:rowOff>38100</xdr:rowOff>
    </xdr:to>
    <xdr:sp macro="" textlink="Dados!D1">
      <xdr:nvSpPr>
        <xdr:cNvPr id="196" name="TextBox 10">
          <a:extLst>
            <a:ext uri="{FF2B5EF4-FFF2-40B4-BE49-F238E27FC236}">
              <a16:creationId xmlns:a16="http://schemas.microsoft.com/office/drawing/2014/main" id="{C7711A56-8770-4CE7-AE0A-E8F01417F3DA}"/>
            </a:ext>
          </a:extLst>
        </xdr:cNvPr>
        <xdr:cNvSpPr txBox="1"/>
      </xdr:nvSpPr>
      <xdr:spPr>
        <a:xfrm>
          <a:off x="3258615" y="1288360"/>
          <a:ext cx="1208609" cy="654740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fld id="{D2ACDF84-9437-41C6-B947-48B0E890ACA3}" type="TxLink">
            <a:rPr lang="en-US" sz="2800" b="0" i="0" u="none" strike="noStrike">
              <a:solidFill>
                <a:sysClr val="windowText" lastClr="000000"/>
              </a:solidFill>
              <a:latin typeface="Adobe Fan Heiti Std B" pitchFamily="34" charset="-128"/>
              <a:ea typeface="Adobe Fan Heiti Std B" pitchFamily="34" charset="-128"/>
              <a:cs typeface="Calibri"/>
            </a:rPr>
            <a:pPr marL="0" indent="0" algn="ctr"/>
            <a:t> 1.598 </a:t>
          </a:fld>
          <a:endParaRPr lang="en-AU" sz="2800" b="0" i="0" u="none" strike="noStrike">
            <a:solidFill>
              <a:sysClr val="windowText" lastClr="000000"/>
            </a:solidFill>
            <a:latin typeface="Adobe Fan Heiti Std B" pitchFamily="34" charset="-128"/>
            <a:ea typeface="Adobe Fan Heiti Std B" pitchFamily="34" charset="-128"/>
            <a:cs typeface="Calibri"/>
          </a:endParaRPr>
        </a:p>
      </xdr:txBody>
    </xdr:sp>
    <xdr:clientData/>
  </xdr:twoCellAnchor>
  <xdr:twoCellAnchor editAs="oneCell">
    <xdr:from>
      <xdr:col>0</xdr:col>
      <xdr:colOff>371475</xdr:colOff>
      <xdr:row>14</xdr:row>
      <xdr:rowOff>95250</xdr:rowOff>
    </xdr:from>
    <xdr:to>
      <xdr:col>1</xdr:col>
      <xdr:colOff>485775</xdr:colOff>
      <xdr:row>18</xdr:row>
      <xdr:rowOff>28575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29412C0C-BD60-48A0-AB6E-F7576FD03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2762250"/>
          <a:ext cx="695325" cy="69532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24</xdr:row>
      <xdr:rowOff>76200</xdr:rowOff>
    </xdr:from>
    <xdr:to>
      <xdr:col>2</xdr:col>
      <xdr:colOff>133349</xdr:colOff>
      <xdr:row>27</xdr:row>
      <xdr:rowOff>76199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8048F92A-1D62-4357-85AF-111012E58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4648200"/>
          <a:ext cx="571499" cy="571499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14</xdr:row>
      <xdr:rowOff>95250</xdr:rowOff>
    </xdr:from>
    <xdr:to>
      <xdr:col>6</xdr:col>
      <xdr:colOff>200025</xdr:colOff>
      <xdr:row>18</xdr:row>
      <xdr:rowOff>104775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DF56FF84-6579-4E9E-8B31-3C08A99A3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4650" y="2762250"/>
          <a:ext cx="771525" cy="771525"/>
        </a:xfrm>
        <a:prstGeom prst="rect">
          <a:avLst/>
        </a:prstGeom>
      </xdr:spPr>
    </xdr:pic>
    <xdr:clientData/>
  </xdr:twoCellAnchor>
  <xdr:twoCellAnchor editAs="oneCell">
    <xdr:from>
      <xdr:col>8</xdr:col>
      <xdr:colOff>400051</xdr:colOff>
      <xdr:row>14</xdr:row>
      <xdr:rowOff>142876</xdr:rowOff>
    </xdr:from>
    <xdr:to>
      <xdr:col>10</xdr:col>
      <xdr:colOff>190500</xdr:colOff>
      <xdr:row>19</xdr:row>
      <xdr:rowOff>142875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928FAD5E-8007-4710-AEF7-9785B2EDB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1" y="2809876"/>
          <a:ext cx="952499" cy="952499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571501</xdr:colOff>
      <xdr:row>4</xdr:row>
      <xdr:rowOff>19051</xdr:rowOff>
    </xdr:from>
    <xdr:to>
      <xdr:col>10</xdr:col>
      <xdr:colOff>247651</xdr:colOff>
      <xdr:row>8</xdr:row>
      <xdr:rowOff>95251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89D73BAB-4B9B-40E0-8B24-B5AA8873B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1" y="781051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4</xdr:col>
      <xdr:colOff>419100</xdr:colOff>
      <xdr:row>24</xdr:row>
      <xdr:rowOff>95250</xdr:rowOff>
    </xdr:from>
    <xdr:to>
      <xdr:col>6</xdr:col>
      <xdr:colOff>142875</xdr:colOff>
      <xdr:row>29</xdr:row>
      <xdr:rowOff>28575</xdr:rowOff>
    </xdr:to>
    <xdr:pic>
      <xdr:nvPicPr>
        <xdr:cNvPr id="90" name="Imagem 89" descr="Resultado de imagem para satisfaÃ§Ã£o do cliente">
          <a:extLst>
            <a:ext uri="{FF2B5EF4-FFF2-40B4-BE49-F238E27FC236}">
              <a16:creationId xmlns:a16="http://schemas.microsoft.com/office/drawing/2014/main" id="{E127FF37-D647-4EE0-B9A9-17824F06B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4667250"/>
          <a:ext cx="885825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505892</xdr:colOff>
      <xdr:row>26</xdr:row>
      <xdr:rowOff>107260</xdr:rowOff>
    </xdr:from>
    <xdr:to>
      <xdr:col>7</xdr:col>
      <xdr:colOff>352426</xdr:colOff>
      <xdr:row>29</xdr:row>
      <xdr:rowOff>76200</xdr:rowOff>
    </xdr:to>
    <xdr:sp macro="" textlink="Dados!J1">
      <xdr:nvSpPr>
        <xdr:cNvPr id="202" name="TextBox 10">
          <a:extLst>
            <a:ext uri="{FF2B5EF4-FFF2-40B4-BE49-F238E27FC236}">
              <a16:creationId xmlns:a16="http://schemas.microsoft.com/office/drawing/2014/main" id="{19787A7E-A678-4E1A-9286-B11E990D76C4}"/>
            </a:ext>
          </a:extLst>
        </xdr:cNvPr>
        <xdr:cNvSpPr txBox="1"/>
      </xdr:nvSpPr>
      <xdr:spPr>
        <a:xfrm>
          <a:off x="3411017" y="5060260"/>
          <a:ext cx="1008584" cy="540440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fld id="{3B33811A-3F14-4414-8669-ABE7265F2F7F}" type="TxLink">
            <a:rPr lang="en-US" sz="2800" b="0" i="0" u="none" strike="noStrike">
              <a:solidFill>
                <a:sysClr val="windowText" lastClr="000000"/>
              </a:solidFill>
              <a:latin typeface="Adobe Fan Heiti Std B" pitchFamily="34" charset="-128"/>
              <a:ea typeface="Adobe Fan Heiti Std B" pitchFamily="34" charset="-128"/>
              <a:cs typeface="Calibri"/>
            </a:rPr>
            <a:pPr marL="0" indent="0" algn="ctr"/>
            <a:t>76%</a:t>
          </a:fld>
          <a:endParaRPr lang="en-AU" sz="2800" b="0" i="0" u="none" strike="noStrike">
            <a:solidFill>
              <a:sysClr val="windowText" lastClr="000000"/>
            </a:solidFill>
            <a:latin typeface="Adobe Fan Heiti Std B" pitchFamily="34" charset="-128"/>
            <a:ea typeface="Adobe Fan Heiti Std B" pitchFamily="34" charset="-128"/>
            <a:cs typeface="Calibri"/>
          </a:endParaRPr>
        </a:p>
      </xdr:txBody>
    </xdr:sp>
    <xdr:clientData/>
  </xdr:twoCellAnchor>
  <xdr:twoCellAnchor editAs="oneCell">
    <xdr:from>
      <xdr:col>8</xdr:col>
      <xdr:colOff>495299</xdr:colOff>
      <xdr:row>24</xdr:row>
      <xdr:rowOff>57150</xdr:rowOff>
    </xdr:from>
    <xdr:to>
      <xdr:col>10</xdr:col>
      <xdr:colOff>104774</xdr:colOff>
      <xdr:row>28</xdr:row>
      <xdr:rowOff>146399</xdr:rowOff>
    </xdr:to>
    <xdr:pic>
      <xdr:nvPicPr>
        <xdr:cNvPr id="91" name="Imagem 90" descr="Resultado de imagem para satisfaÃ§Ã£o do cliente">
          <a:extLst>
            <a:ext uri="{FF2B5EF4-FFF2-40B4-BE49-F238E27FC236}">
              <a16:creationId xmlns:a16="http://schemas.microsoft.com/office/drawing/2014/main" id="{2E642407-2694-4C93-9551-C79323BE9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499" y="4629150"/>
          <a:ext cx="771525" cy="851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419101</xdr:colOff>
      <xdr:row>4</xdr:row>
      <xdr:rowOff>28576</xdr:rowOff>
    </xdr:from>
    <xdr:to>
      <xdr:col>2</xdr:col>
      <xdr:colOff>190501</xdr:colOff>
      <xdr:row>9</xdr:row>
      <xdr:rowOff>9526</xdr:rowOff>
    </xdr:to>
    <xdr:pic>
      <xdr:nvPicPr>
        <xdr:cNvPr id="93" name="Imagem 92" descr="Imagem relacionada">
          <a:extLst>
            <a:ext uri="{FF2B5EF4-FFF2-40B4-BE49-F238E27FC236}">
              <a16:creationId xmlns:a16="http://schemas.microsoft.com/office/drawing/2014/main" id="{B51DDB77-18CB-459A-BD1C-4AD18E34C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1" y="790576"/>
          <a:ext cx="93345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56012</xdr:colOff>
      <xdr:row>3</xdr:row>
      <xdr:rowOff>0</xdr:rowOff>
    </xdr:from>
    <xdr:to>
      <xdr:col>1</xdr:col>
      <xdr:colOff>964902</xdr:colOff>
      <xdr:row>6</xdr:row>
      <xdr:rowOff>97275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1886E6-BEC9-4824-93CA-77B721622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022" y="1054100"/>
          <a:ext cx="908890" cy="828795"/>
        </a:xfrm>
        <a:prstGeom prst="rect">
          <a:avLst/>
        </a:prstGeom>
      </xdr:spPr>
    </xdr:pic>
    <xdr:clientData/>
  </xdr:twoCellAnchor>
  <xdr:twoCellAnchor editAs="oneCell">
    <xdr:from>
      <xdr:col>3</xdr:col>
      <xdr:colOff>7277</xdr:colOff>
      <xdr:row>3</xdr:row>
      <xdr:rowOff>0</xdr:rowOff>
    </xdr:from>
    <xdr:to>
      <xdr:col>4</xdr:col>
      <xdr:colOff>78288</xdr:colOff>
      <xdr:row>6</xdr:row>
      <xdr:rowOff>134620</xdr:rowOff>
    </xdr:to>
    <xdr:pic>
      <xdr:nvPicPr>
        <xdr:cNvPr id="3" name="Imagem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6D5E5A8-8DD8-42F3-9C2A-002CA4E66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207" y="1054100"/>
          <a:ext cx="939691" cy="866140"/>
        </a:xfrm>
        <a:prstGeom prst="rect">
          <a:avLst/>
        </a:prstGeom>
      </xdr:spPr>
    </xdr:pic>
    <xdr:clientData/>
  </xdr:twoCellAnchor>
  <xdr:twoCellAnchor editAs="oneCell">
    <xdr:from>
      <xdr:col>6</xdr:col>
      <xdr:colOff>85725</xdr:colOff>
      <xdr:row>5</xdr:row>
      <xdr:rowOff>214173</xdr:rowOff>
    </xdr:from>
    <xdr:to>
      <xdr:col>6</xdr:col>
      <xdr:colOff>650239</xdr:colOff>
      <xdr:row>7</xdr:row>
      <xdr:rowOff>103505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3176FEA-8148-42C1-8CEE-413AC37B3B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57" t="7588" r="7725" b="7906"/>
        <a:stretch/>
      </xdr:blipFill>
      <xdr:spPr>
        <a:xfrm>
          <a:off x="4821555" y="1753413"/>
          <a:ext cx="564514" cy="377012"/>
        </a:xfrm>
        <a:prstGeom prst="rect">
          <a:avLst/>
        </a:prstGeom>
      </xdr:spPr>
    </xdr:pic>
    <xdr:clientData/>
  </xdr:twoCellAnchor>
  <xdr:twoCellAnchor editAs="oneCell">
    <xdr:from>
      <xdr:col>6</xdr:col>
      <xdr:colOff>72614</xdr:colOff>
      <xdr:row>2</xdr:row>
      <xdr:rowOff>161290</xdr:rowOff>
    </xdr:from>
    <xdr:to>
      <xdr:col>6</xdr:col>
      <xdr:colOff>681990</xdr:colOff>
      <xdr:row>5</xdr:row>
      <xdr:rowOff>66674</xdr:rowOff>
    </xdr:to>
    <xdr:pic>
      <xdr:nvPicPr>
        <xdr:cNvPr id="5" name="Imagem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8641EB7-81D0-492B-A199-133B602773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3" t="2667" r="3000" b="3333"/>
        <a:stretch/>
      </xdr:blipFill>
      <xdr:spPr>
        <a:xfrm>
          <a:off x="4809714" y="1017270"/>
          <a:ext cx="609376" cy="591184"/>
        </a:xfrm>
        <a:prstGeom prst="rect">
          <a:avLst/>
        </a:prstGeom>
      </xdr:spPr>
    </xdr:pic>
    <xdr:clientData/>
  </xdr:twoCellAnchor>
  <xdr:twoCellAnchor editAs="oneCell">
    <xdr:from>
      <xdr:col>4</xdr:col>
      <xdr:colOff>95942</xdr:colOff>
      <xdr:row>3</xdr:row>
      <xdr:rowOff>0</xdr:rowOff>
    </xdr:from>
    <xdr:to>
      <xdr:col>5</xdr:col>
      <xdr:colOff>114562</xdr:colOff>
      <xdr:row>6</xdr:row>
      <xdr:rowOff>135842</xdr:rowOff>
    </xdr:to>
    <xdr:pic>
      <xdr:nvPicPr>
        <xdr:cNvPr id="6" name="Imagem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759C437-46B5-4FF5-B57F-7AB6EFC8B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3632" y="1054100"/>
          <a:ext cx="887300" cy="867362"/>
        </a:xfrm>
        <a:prstGeom prst="rect">
          <a:avLst/>
        </a:prstGeom>
      </xdr:spPr>
    </xdr:pic>
    <xdr:clientData/>
  </xdr:twoCellAnchor>
  <xdr:twoCellAnchor editAs="oneCell">
    <xdr:from>
      <xdr:col>1</xdr:col>
      <xdr:colOff>994305</xdr:colOff>
      <xdr:row>2</xdr:row>
      <xdr:rowOff>186690</xdr:rowOff>
    </xdr:from>
    <xdr:to>
      <xdr:col>2</xdr:col>
      <xdr:colOff>834685</xdr:colOff>
      <xdr:row>6</xdr:row>
      <xdr:rowOff>133608</xdr:rowOff>
    </xdr:to>
    <xdr:pic>
      <xdr:nvPicPr>
        <xdr:cNvPr id="7" name="Imagem 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DC0C215F-3246-4717-9A9B-FC603C44E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0855" y="1043940"/>
          <a:ext cx="869080" cy="876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80010</xdr:colOff>
      <xdr:row>0</xdr:row>
      <xdr:rowOff>116840</xdr:rowOff>
    </xdr:from>
    <xdr:to>
      <xdr:col>2</xdr:col>
      <xdr:colOff>843690</xdr:colOff>
      <xdr:row>0</xdr:row>
      <xdr:rowOff>612365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66C59F24-2F1E-431E-9D96-2FF25F77F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90" y="116840"/>
          <a:ext cx="1792380" cy="495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ded28f9ebe4d9ebd/Documents/1.%20Economia%20com%20Excel/V&#237;deo%20Aulas_Planilhas/Modelos%20de%20Dashboards/EcE_Infogr&#225;fico%20Popula&#231;&#227;o%20no%20Brasil.xlsx" TargetMode="External"/><Relationship Id="rId1" Type="http://schemas.openxmlformats.org/officeDocument/2006/relationships/externalLinkPath" Target="EcE_Infogr&#225;fico%20Popula&#231;&#227;o%20no%20Bras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gráficos"/>
      <sheetName val="Dados1"/>
      <sheetName val="Dados2"/>
      <sheetName val="Referências"/>
      <sheetName val="Sobre"/>
    </sheetNames>
    <sheetDataSet>
      <sheetData sheetId="0"/>
      <sheetData sheetId="1">
        <row r="89">
          <cell r="B89">
            <v>2000</v>
          </cell>
          <cell r="C89">
            <v>2001</v>
          </cell>
          <cell r="D89">
            <v>2002</v>
          </cell>
          <cell r="E89">
            <v>2003</v>
          </cell>
          <cell r="F89">
            <v>2004</v>
          </cell>
          <cell r="G89">
            <v>2005</v>
          </cell>
          <cell r="H89">
            <v>2006</v>
          </cell>
          <cell r="I89">
            <v>2007</v>
          </cell>
          <cell r="J89">
            <v>2008</v>
          </cell>
          <cell r="K89">
            <v>2009</v>
          </cell>
          <cell r="L89">
            <v>2010</v>
          </cell>
          <cell r="M89">
            <v>2011</v>
          </cell>
          <cell r="N89">
            <v>2012</v>
          </cell>
          <cell r="O89">
            <v>2013</v>
          </cell>
          <cell r="P89">
            <v>2014</v>
          </cell>
          <cell r="Q89">
            <v>2015</v>
          </cell>
          <cell r="R89">
            <v>2016</v>
          </cell>
          <cell r="S89">
            <v>2017</v>
          </cell>
          <cell r="T89">
            <v>2018</v>
          </cell>
          <cell r="U89">
            <v>2019</v>
          </cell>
          <cell r="V89">
            <v>2020</v>
          </cell>
          <cell r="W89">
            <v>2021</v>
          </cell>
          <cell r="X89">
            <v>2022</v>
          </cell>
          <cell r="Y89">
            <v>2023</v>
          </cell>
          <cell r="Z89">
            <v>2024</v>
          </cell>
          <cell r="AA89">
            <v>2025</v>
          </cell>
          <cell r="AB89">
            <v>2026</v>
          </cell>
          <cell r="AC89">
            <v>2027</v>
          </cell>
          <cell r="AD89">
            <v>2028</v>
          </cell>
          <cell r="AE89">
            <v>2029</v>
          </cell>
          <cell r="AF89">
            <v>2030</v>
          </cell>
          <cell r="AG89">
            <v>2031</v>
          </cell>
          <cell r="AH89">
            <v>2032</v>
          </cell>
          <cell r="AI89">
            <v>2033</v>
          </cell>
          <cell r="AJ89">
            <v>2034</v>
          </cell>
          <cell r="AK89">
            <v>2035</v>
          </cell>
          <cell r="AL89">
            <v>2036</v>
          </cell>
          <cell r="AM89">
            <v>2037</v>
          </cell>
          <cell r="AN89">
            <v>2038</v>
          </cell>
          <cell r="AO89">
            <v>2039</v>
          </cell>
          <cell r="AP89">
            <v>2040</v>
          </cell>
          <cell r="AQ89">
            <v>2041</v>
          </cell>
          <cell r="AR89">
            <v>2042</v>
          </cell>
          <cell r="AS89">
            <v>2043</v>
          </cell>
          <cell r="AT89">
            <v>2044</v>
          </cell>
          <cell r="AU89">
            <v>2045</v>
          </cell>
          <cell r="AV89">
            <v>2046</v>
          </cell>
          <cell r="AW89">
            <v>2047</v>
          </cell>
          <cell r="AX89">
            <v>2048</v>
          </cell>
          <cell r="AY89">
            <v>2049</v>
          </cell>
          <cell r="AZ89">
            <v>2050</v>
          </cell>
          <cell r="BA89">
            <v>2051</v>
          </cell>
          <cell r="BB89">
            <v>2052</v>
          </cell>
          <cell r="BC89">
            <v>2053</v>
          </cell>
          <cell r="BD89">
            <v>2054</v>
          </cell>
          <cell r="BE89">
            <v>2055</v>
          </cell>
          <cell r="BF89">
            <v>2056</v>
          </cell>
          <cell r="BG89">
            <v>2057</v>
          </cell>
          <cell r="BH89">
            <v>2058</v>
          </cell>
          <cell r="BI89">
            <v>2059</v>
          </cell>
          <cell r="BJ89">
            <v>2060</v>
          </cell>
        </row>
        <row r="90">
          <cell r="B90">
            <v>86169657</v>
          </cell>
          <cell r="C90">
            <v>87336165</v>
          </cell>
          <cell r="D90">
            <v>88480530</v>
          </cell>
          <cell r="E90">
            <v>89601782</v>
          </cell>
          <cell r="F90">
            <v>90698483</v>
          </cell>
          <cell r="G90">
            <v>91769282</v>
          </cell>
          <cell r="H90">
            <v>92813167</v>
          </cell>
          <cell r="I90">
            <v>93829262</v>
          </cell>
          <cell r="J90">
            <v>94816963</v>
          </cell>
          <cell r="K90">
            <v>95776055</v>
          </cell>
          <cell r="L90">
            <v>96706703</v>
          </cell>
          <cell r="M90">
            <v>97610297</v>
          </cell>
          <cell r="N90">
            <v>98487258</v>
          </cell>
          <cell r="O90">
            <v>99336858</v>
          </cell>
          <cell r="P90">
            <v>100159507</v>
          </cell>
          <cell r="Q90">
            <v>100955522</v>
          </cell>
          <cell r="R90">
            <v>101726102</v>
          </cell>
          <cell r="S90">
            <v>102471274</v>
          </cell>
          <cell r="T90">
            <v>103189829</v>
          </cell>
          <cell r="U90">
            <v>103881681</v>
          </cell>
          <cell r="V90">
            <v>104546709</v>
          </cell>
          <cell r="W90">
            <v>105183853</v>
          </cell>
          <cell r="X90">
            <v>105792687</v>
          </cell>
          <cell r="Y90">
            <v>106373562</v>
          </cell>
          <cell r="Z90">
            <v>106926006</v>
          </cell>
          <cell r="AA90">
            <v>107449726</v>
          </cell>
          <cell r="AB90">
            <v>107944653</v>
          </cell>
          <cell r="AC90">
            <v>108410458</v>
          </cell>
          <cell r="AD90">
            <v>108846637</v>
          </cell>
          <cell r="AE90">
            <v>109252781</v>
          </cell>
          <cell r="AF90">
            <v>109628293</v>
          </cell>
          <cell r="AG90">
            <v>109973545</v>
          </cell>
          <cell r="AH90">
            <v>110291279</v>
          </cell>
          <cell r="AI90">
            <v>110580270</v>
          </cell>
          <cell r="AJ90">
            <v>110839481</v>
          </cell>
          <cell r="AK90">
            <v>111067779</v>
          </cell>
          <cell r="AL90">
            <v>111264145</v>
          </cell>
          <cell r="AM90">
            <v>111427670</v>
          </cell>
          <cell r="AN90">
            <v>111557573</v>
          </cell>
          <cell r="AO90">
            <v>111653523</v>
          </cell>
          <cell r="AP90">
            <v>111715186</v>
          </cell>
          <cell r="AQ90">
            <v>111742097</v>
          </cell>
          <cell r="AR90">
            <v>111734134</v>
          </cell>
          <cell r="AS90">
            <v>111691455</v>
          </cell>
          <cell r="AT90">
            <v>111614261</v>
          </cell>
          <cell r="AU90">
            <v>111502896</v>
          </cell>
          <cell r="AV90">
            <v>111357593</v>
          </cell>
          <cell r="AW90">
            <v>111178810</v>
          </cell>
          <cell r="AX90">
            <v>110967211</v>
          </cell>
          <cell r="AY90">
            <v>110723325</v>
          </cell>
          <cell r="AZ90">
            <v>110447804</v>
          </cell>
          <cell r="BA90">
            <v>110141324</v>
          </cell>
          <cell r="BB90">
            <v>109804395</v>
          </cell>
          <cell r="BC90">
            <v>109437771</v>
          </cell>
          <cell r="BD90">
            <v>109042173</v>
          </cell>
          <cell r="BE90">
            <v>108618267</v>
          </cell>
          <cell r="BF90">
            <v>108166899</v>
          </cell>
          <cell r="BG90">
            <v>107688801</v>
          </cell>
          <cell r="BH90">
            <v>107184648</v>
          </cell>
          <cell r="BI90">
            <v>106655130</v>
          </cell>
          <cell r="BJ90">
            <v>106100861</v>
          </cell>
        </row>
        <row r="91">
          <cell r="B91">
            <v>8822519</v>
          </cell>
          <cell r="C91">
            <v>8835314</v>
          </cell>
          <cell r="D91">
            <v>8825999</v>
          </cell>
          <cell r="E91">
            <v>8793911</v>
          </cell>
          <cell r="F91">
            <v>8738757</v>
          </cell>
          <cell r="G91">
            <v>8665669</v>
          </cell>
          <cell r="H91">
            <v>8552332</v>
          </cell>
          <cell r="I91">
            <v>8436921</v>
          </cell>
          <cell r="J91">
            <v>8319655</v>
          </cell>
          <cell r="K91">
            <v>8201738</v>
          </cell>
          <cell r="L91">
            <v>8084544</v>
          </cell>
          <cell r="M91">
            <v>7968967</v>
          </cell>
          <cell r="N91">
            <v>7855783</v>
          </cell>
          <cell r="O91">
            <v>7745875</v>
          </cell>
          <cell r="P91">
            <v>7639836</v>
          </cell>
          <cell r="Q91">
            <v>7538055</v>
          </cell>
          <cell r="R91">
            <v>7440345</v>
          </cell>
          <cell r="S91">
            <v>7346412</v>
          </cell>
          <cell r="T91">
            <v>7255932</v>
          </cell>
          <cell r="U91">
            <v>7168551</v>
          </cell>
          <cell r="V91">
            <v>7083953</v>
          </cell>
          <cell r="W91">
            <v>7002050</v>
          </cell>
          <cell r="X91">
            <v>6922558</v>
          </cell>
          <cell r="Y91">
            <v>6844940</v>
          </cell>
          <cell r="Z91">
            <v>6768835</v>
          </cell>
          <cell r="AA91">
            <v>6694045</v>
          </cell>
          <cell r="AB91">
            <v>6620462</v>
          </cell>
          <cell r="AC91">
            <v>6548189</v>
          </cell>
          <cell r="AD91">
            <v>6477460</v>
          </cell>
          <cell r="AE91">
            <v>6408283</v>
          </cell>
          <cell r="AF91">
            <v>6340468</v>
          </cell>
          <cell r="AG91">
            <v>6275707</v>
          </cell>
          <cell r="AH91">
            <v>6215596</v>
          </cell>
          <cell r="AI91">
            <v>6159266</v>
          </cell>
          <cell r="AJ91">
            <v>6105918</v>
          </cell>
          <cell r="AK91">
            <v>6053994</v>
          </cell>
          <cell r="AL91">
            <v>6002256</v>
          </cell>
          <cell r="AM91">
            <v>5947420</v>
          </cell>
          <cell r="AN91">
            <v>5889767</v>
          </cell>
          <cell r="AO91">
            <v>5829611</v>
          </cell>
          <cell r="AP91">
            <v>5767316</v>
          </cell>
          <cell r="AQ91">
            <v>5703238</v>
          </cell>
          <cell r="AR91">
            <v>5637758</v>
          </cell>
          <cell r="AS91">
            <v>5571322</v>
          </cell>
          <cell r="AT91">
            <v>5504378</v>
          </cell>
          <cell r="AU91">
            <v>5437357</v>
          </cell>
          <cell r="AV91">
            <v>5370764</v>
          </cell>
          <cell r="AW91">
            <v>5305013</v>
          </cell>
          <cell r="AX91">
            <v>5240325</v>
          </cell>
          <cell r="AY91">
            <v>5176890</v>
          </cell>
          <cell r="AZ91">
            <v>5114852</v>
          </cell>
          <cell r="BA91">
            <v>5054357</v>
          </cell>
          <cell r="BB91">
            <v>4995473</v>
          </cell>
          <cell r="BC91">
            <v>4938155</v>
          </cell>
          <cell r="BD91">
            <v>4882343</v>
          </cell>
          <cell r="BE91">
            <v>4827957</v>
          </cell>
          <cell r="BF91">
            <v>4774911</v>
          </cell>
          <cell r="BG91">
            <v>4723092</v>
          </cell>
          <cell r="BH91">
            <v>4672377</v>
          </cell>
          <cell r="BI91">
            <v>4622648</v>
          </cell>
          <cell r="BJ91">
            <v>4573803</v>
          </cell>
        </row>
        <row r="92">
          <cell r="B92">
            <v>8786527</v>
          </cell>
          <cell r="C92">
            <v>8777107</v>
          </cell>
          <cell r="D92">
            <v>8772630</v>
          </cell>
          <cell r="E92">
            <v>8772501</v>
          </cell>
          <cell r="F92">
            <v>8775072</v>
          </cell>
          <cell r="G92">
            <v>8773343</v>
          </cell>
          <cell r="H92">
            <v>8788580</v>
          </cell>
          <cell r="I92">
            <v>8781991</v>
          </cell>
          <cell r="J92">
            <v>8752834</v>
          </cell>
          <cell r="K92">
            <v>8700739</v>
          </cell>
          <cell r="L92">
            <v>8630809</v>
          </cell>
          <cell r="M92">
            <v>8520795</v>
          </cell>
          <cell r="N92">
            <v>8408609</v>
          </cell>
          <cell r="O92">
            <v>8294199</v>
          </cell>
          <cell r="P92">
            <v>8178587</v>
          </cell>
          <cell r="Q92">
            <v>8062852</v>
          </cell>
          <cell r="R92">
            <v>7948370</v>
          </cell>
          <cell r="S92">
            <v>7836274</v>
          </cell>
          <cell r="T92">
            <v>7727362</v>
          </cell>
          <cell r="U92">
            <v>7622248</v>
          </cell>
          <cell r="V92">
            <v>7521305</v>
          </cell>
          <cell r="W92">
            <v>7424232</v>
          </cell>
          <cell r="X92">
            <v>7330826</v>
          </cell>
          <cell r="Y92">
            <v>7240865</v>
          </cell>
          <cell r="Z92">
            <v>7154005</v>
          </cell>
          <cell r="AA92">
            <v>7069933</v>
          </cell>
          <cell r="AB92">
            <v>6988558</v>
          </cell>
          <cell r="AC92">
            <v>6909558</v>
          </cell>
          <cell r="AD92">
            <v>6832402</v>
          </cell>
          <cell r="AE92">
            <v>6756726</v>
          </cell>
          <cell r="AF92">
            <v>6682334</v>
          </cell>
          <cell r="AG92">
            <v>6608980</v>
          </cell>
          <cell r="AH92">
            <v>6536930</v>
          </cell>
          <cell r="AI92">
            <v>6466410</v>
          </cell>
          <cell r="AJ92">
            <v>6397453</v>
          </cell>
          <cell r="AK92">
            <v>6330695</v>
          </cell>
          <cell r="AL92">
            <v>6266228</v>
          </cell>
          <cell r="AM92">
            <v>6206397</v>
          </cell>
          <cell r="AN92">
            <v>6150309</v>
          </cell>
          <cell r="AO92">
            <v>6097166</v>
          </cell>
          <cell r="AP92">
            <v>6045460</v>
          </cell>
          <cell r="AQ92">
            <v>5993937</v>
          </cell>
          <cell r="AR92">
            <v>5939303</v>
          </cell>
          <cell r="AS92">
            <v>5881867</v>
          </cell>
          <cell r="AT92">
            <v>5821931</v>
          </cell>
          <cell r="AU92">
            <v>5759827</v>
          </cell>
          <cell r="AV92">
            <v>5695926</v>
          </cell>
          <cell r="AW92">
            <v>5630607</v>
          </cell>
          <cell r="AX92">
            <v>5564346</v>
          </cell>
          <cell r="AY92">
            <v>5497588</v>
          </cell>
          <cell r="AZ92">
            <v>5430737</v>
          </cell>
          <cell r="BA92">
            <v>5364298</v>
          </cell>
          <cell r="BB92">
            <v>5298686</v>
          </cell>
          <cell r="BC92">
            <v>5234122</v>
          </cell>
          <cell r="BD92">
            <v>5170831</v>
          </cell>
          <cell r="BE92">
            <v>5108948</v>
          </cell>
          <cell r="BF92">
            <v>5048590</v>
          </cell>
          <cell r="BG92">
            <v>4989829</v>
          </cell>
          <cell r="BH92">
            <v>4932618</v>
          </cell>
          <cell r="BI92">
            <v>4876898</v>
          </cell>
          <cell r="BJ92">
            <v>4822602</v>
          </cell>
        </row>
        <row r="93">
          <cell r="B93">
            <v>8903808</v>
          </cell>
          <cell r="C93">
            <v>8846059</v>
          </cell>
          <cell r="D93">
            <v>8810013</v>
          </cell>
          <cell r="E93">
            <v>8791274</v>
          </cell>
          <cell r="F93">
            <v>8778937</v>
          </cell>
          <cell r="G93">
            <v>8766463</v>
          </cell>
          <cell r="H93">
            <v>8757565</v>
          </cell>
          <cell r="I93">
            <v>8753572</v>
          </cell>
          <cell r="J93">
            <v>8753901</v>
          </cell>
          <cell r="K93">
            <v>8756910</v>
          </cell>
          <cell r="L93">
            <v>8755622</v>
          </cell>
          <cell r="M93">
            <v>8771349</v>
          </cell>
          <cell r="N93">
            <v>8765388</v>
          </cell>
          <cell r="O93">
            <v>8736869</v>
          </cell>
          <cell r="P93">
            <v>8685434</v>
          </cell>
          <cell r="Q93">
            <v>8616189</v>
          </cell>
          <cell r="R93">
            <v>8506920</v>
          </cell>
          <cell r="S93">
            <v>8395463</v>
          </cell>
          <cell r="T93">
            <v>8281774</v>
          </cell>
          <cell r="U93">
            <v>8166872</v>
          </cell>
          <cell r="V93">
            <v>8051817</v>
          </cell>
          <cell r="W93">
            <v>7937803</v>
          </cell>
          <cell r="X93">
            <v>7825955</v>
          </cell>
          <cell r="Y93">
            <v>7717284</v>
          </cell>
          <cell r="Z93">
            <v>7612384</v>
          </cell>
          <cell r="AA93">
            <v>7511646</v>
          </cell>
          <cell r="AB93">
            <v>7414838</v>
          </cell>
          <cell r="AC93">
            <v>7321746</v>
          </cell>
          <cell r="AD93">
            <v>7232081</v>
          </cell>
          <cell r="AE93">
            <v>7145521</v>
          </cell>
          <cell r="AF93">
            <v>7061730</v>
          </cell>
          <cell r="AG93">
            <v>6980452</v>
          </cell>
          <cell r="AH93">
            <v>6901549</v>
          </cell>
          <cell r="AI93">
            <v>6824467</v>
          </cell>
          <cell r="AJ93">
            <v>6748860</v>
          </cell>
          <cell r="AK93">
            <v>6674535</v>
          </cell>
          <cell r="AL93">
            <v>6601411</v>
          </cell>
          <cell r="AM93">
            <v>6529574</v>
          </cell>
          <cell r="AN93">
            <v>6459262</v>
          </cell>
          <cell r="AO93">
            <v>6390510</v>
          </cell>
          <cell r="AP93">
            <v>6323938</v>
          </cell>
          <cell r="AQ93">
            <v>6259653</v>
          </cell>
          <cell r="AR93">
            <v>6199983</v>
          </cell>
          <cell r="AS93">
            <v>6144038</v>
          </cell>
          <cell r="AT93">
            <v>6091065</v>
          </cell>
          <cell r="AU93">
            <v>6039525</v>
          </cell>
          <cell r="AV93">
            <v>5988124</v>
          </cell>
          <cell r="AW93">
            <v>5933615</v>
          </cell>
          <cell r="AX93">
            <v>5876305</v>
          </cell>
          <cell r="AY93">
            <v>5816485</v>
          </cell>
          <cell r="AZ93">
            <v>5754494</v>
          </cell>
          <cell r="BA93">
            <v>5690710</v>
          </cell>
          <cell r="BB93">
            <v>5625509</v>
          </cell>
          <cell r="BC93">
            <v>5559362</v>
          </cell>
          <cell r="BD93">
            <v>5492707</v>
          </cell>
          <cell r="BE93">
            <v>5425958</v>
          </cell>
          <cell r="BF93">
            <v>5359621</v>
          </cell>
          <cell r="BG93">
            <v>5294110</v>
          </cell>
          <cell r="BH93">
            <v>5229671</v>
          </cell>
          <cell r="BI93">
            <v>5166503</v>
          </cell>
          <cell r="BJ93">
            <v>5104700</v>
          </cell>
        </row>
        <row r="94">
          <cell r="B94">
            <v>9176873</v>
          </cell>
          <cell r="C94">
            <v>9188514</v>
          </cell>
          <cell r="D94">
            <v>9131405</v>
          </cell>
          <cell r="E94">
            <v>9030993</v>
          </cell>
          <cell r="F94">
            <v>8928799</v>
          </cell>
          <cell r="G94">
            <v>8851716</v>
          </cell>
          <cell r="H94">
            <v>8794793</v>
          </cell>
          <cell r="I94">
            <v>8759269</v>
          </cell>
          <cell r="J94">
            <v>8740804</v>
          </cell>
          <cell r="K94">
            <v>8728605</v>
          </cell>
          <cell r="L94">
            <v>8716209</v>
          </cell>
          <cell r="M94">
            <v>8707666</v>
          </cell>
          <cell r="N94">
            <v>8704469</v>
          </cell>
          <cell r="O94">
            <v>8705845</v>
          </cell>
          <cell r="P94">
            <v>8710088</v>
          </cell>
          <cell r="Q94">
            <v>8710123</v>
          </cell>
          <cell r="R94">
            <v>8727113</v>
          </cell>
          <cell r="S94">
            <v>8722384</v>
          </cell>
          <cell r="T94">
            <v>8695133</v>
          </cell>
          <cell r="U94">
            <v>8645006</v>
          </cell>
          <cell r="V94">
            <v>8577057</v>
          </cell>
          <cell r="W94">
            <v>8469152</v>
          </cell>
          <cell r="X94">
            <v>8358850</v>
          </cell>
          <cell r="Y94">
            <v>8246276</v>
          </cell>
          <cell r="Z94">
            <v>8132453</v>
          </cell>
          <cell r="AA94">
            <v>8018431</v>
          </cell>
          <cell r="AB94">
            <v>7905491</v>
          </cell>
          <cell r="AC94">
            <v>7794744</v>
          </cell>
          <cell r="AD94">
            <v>7687141</v>
          </cell>
          <cell r="AE94">
            <v>7583257</v>
          </cell>
          <cell r="AF94">
            <v>7483464</v>
          </cell>
          <cell r="AG94">
            <v>7387420</v>
          </cell>
          <cell r="AH94">
            <v>7295073</v>
          </cell>
          <cell r="AI94">
            <v>7206102</v>
          </cell>
          <cell r="AJ94">
            <v>7120173</v>
          </cell>
          <cell r="AK94">
            <v>7036981</v>
          </cell>
          <cell r="AL94">
            <v>6956425</v>
          </cell>
          <cell r="AM94">
            <v>6878233</v>
          </cell>
          <cell r="AN94">
            <v>6801804</v>
          </cell>
          <cell r="AO94">
            <v>6726806</v>
          </cell>
          <cell r="AP94">
            <v>6653051</v>
          </cell>
          <cell r="AQ94">
            <v>6580475</v>
          </cell>
          <cell r="AR94">
            <v>6509161</v>
          </cell>
          <cell r="AS94">
            <v>6439394</v>
          </cell>
          <cell r="AT94">
            <v>6371162</v>
          </cell>
          <cell r="AU94">
            <v>6305065</v>
          </cell>
          <cell r="AV94">
            <v>6241212</v>
          </cell>
          <cell r="AW94">
            <v>6181927</v>
          </cell>
          <cell r="AX94">
            <v>6126356</v>
          </cell>
          <cell r="AY94">
            <v>6073734</v>
          </cell>
          <cell r="AZ94">
            <v>6022518</v>
          </cell>
          <cell r="BA94">
            <v>5971443</v>
          </cell>
          <cell r="BB94">
            <v>5917277</v>
          </cell>
          <cell r="BC94">
            <v>5860297</v>
          </cell>
          <cell r="BD94">
            <v>5800792</v>
          </cell>
          <cell r="BE94">
            <v>5739133</v>
          </cell>
          <cell r="BF94">
            <v>5675665</v>
          </cell>
          <cell r="BG94">
            <v>5610774</v>
          </cell>
          <cell r="BH94">
            <v>5544931</v>
          </cell>
          <cell r="BI94">
            <v>5478547</v>
          </cell>
          <cell r="BJ94">
            <v>5412072</v>
          </cell>
        </row>
        <row r="95">
          <cell r="B95">
            <v>8250696</v>
          </cell>
          <cell r="C95">
            <v>8448735</v>
          </cell>
          <cell r="D95">
            <v>8655428</v>
          </cell>
          <cell r="E95">
            <v>8847769</v>
          </cell>
          <cell r="F95">
            <v>8992029</v>
          </cell>
          <cell r="G95">
            <v>9068600</v>
          </cell>
          <cell r="H95">
            <v>9080845</v>
          </cell>
          <cell r="I95">
            <v>9024955</v>
          </cell>
          <cell r="J95">
            <v>8926083</v>
          </cell>
          <cell r="K95">
            <v>8825286</v>
          </cell>
          <cell r="L95">
            <v>8749139</v>
          </cell>
          <cell r="M95">
            <v>8693202</v>
          </cell>
          <cell r="N95">
            <v>8659029</v>
          </cell>
          <cell r="O95">
            <v>8642183</v>
          </cell>
          <cell r="P95">
            <v>8631969</v>
          </cell>
          <cell r="Q95">
            <v>8622007</v>
          </cell>
          <cell r="R95">
            <v>8616044</v>
          </cell>
          <cell r="S95">
            <v>8615332</v>
          </cell>
          <cell r="T95">
            <v>8619040</v>
          </cell>
          <cell r="U95">
            <v>8625473</v>
          </cell>
          <cell r="V95">
            <v>8627654</v>
          </cell>
          <cell r="W95">
            <v>8646292</v>
          </cell>
          <cell r="X95">
            <v>8643065</v>
          </cell>
          <cell r="Y95">
            <v>8617406</v>
          </cell>
          <cell r="Z95">
            <v>8568967</v>
          </cell>
          <cell r="AA95">
            <v>8502771</v>
          </cell>
          <cell r="AB95">
            <v>8397076</v>
          </cell>
          <cell r="AC95">
            <v>8289015</v>
          </cell>
          <cell r="AD95">
            <v>8178645</v>
          </cell>
          <cell r="AE95">
            <v>8066994</v>
          </cell>
          <cell r="AF95">
            <v>7955073</v>
          </cell>
          <cell r="AG95">
            <v>7843950</v>
          </cell>
          <cell r="AH95">
            <v>7735016</v>
          </cell>
          <cell r="AI95">
            <v>7629170</v>
          </cell>
          <cell r="AJ95">
            <v>7526959</v>
          </cell>
          <cell r="AK95">
            <v>7428764</v>
          </cell>
          <cell r="AL95">
            <v>7334395</v>
          </cell>
          <cell r="AM95">
            <v>7243583</v>
          </cell>
          <cell r="AN95">
            <v>7156079</v>
          </cell>
          <cell r="AO95">
            <v>7071545</v>
          </cell>
          <cell r="AP95">
            <v>6989686</v>
          </cell>
          <cell r="AQ95">
            <v>6910393</v>
          </cell>
          <cell r="AR95">
            <v>6833374</v>
          </cell>
          <cell r="AS95">
            <v>6758061</v>
          </cell>
          <cell r="AT95">
            <v>6684147</v>
          </cell>
          <cell r="AU95">
            <v>6611434</v>
          </cell>
          <cell r="AV95">
            <v>6539844</v>
          </cell>
          <cell r="AW95">
            <v>6469458</v>
          </cell>
          <cell r="AX95">
            <v>6400592</v>
          </cell>
          <cell r="AY95">
            <v>6333191</v>
          </cell>
          <cell r="AZ95">
            <v>6267897</v>
          </cell>
          <cell r="BA95">
            <v>6204821</v>
          </cell>
          <cell r="BB95">
            <v>6146243</v>
          </cell>
          <cell r="BC95">
            <v>6091356</v>
          </cell>
          <cell r="BD95">
            <v>6039400</v>
          </cell>
          <cell r="BE95">
            <v>5988810</v>
          </cell>
          <cell r="BF95">
            <v>5938339</v>
          </cell>
          <cell r="BG95">
            <v>5884763</v>
          </cell>
          <cell r="BH95">
            <v>5828361</v>
          </cell>
          <cell r="BI95">
            <v>5769433</v>
          </cell>
          <cell r="BJ95">
            <v>5708334</v>
          </cell>
        </row>
        <row r="96">
          <cell r="B96">
            <v>7260478</v>
          </cell>
          <cell r="C96">
            <v>7402924</v>
          </cell>
          <cell r="D96">
            <v>7565420</v>
          </cell>
          <cell r="E96">
            <v>7744085</v>
          </cell>
          <cell r="F96">
            <v>7932957</v>
          </cell>
          <cell r="G96">
            <v>8125853</v>
          </cell>
          <cell r="H96">
            <v>8323066</v>
          </cell>
          <cell r="I96">
            <v>8528507</v>
          </cell>
          <cell r="J96">
            <v>8719503</v>
          </cell>
          <cell r="K96">
            <v>8862805</v>
          </cell>
          <cell r="L96">
            <v>8939151</v>
          </cell>
          <cell r="M96">
            <v>8952332</v>
          </cell>
          <cell r="N96">
            <v>8898828</v>
          </cell>
          <cell r="O96">
            <v>8803322</v>
          </cell>
          <cell r="P96">
            <v>8706325</v>
          </cell>
          <cell r="Q96">
            <v>8634055</v>
          </cell>
          <cell r="R96">
            <v>8581961</v>
          </cell>
          <cell r="S96">
            <v>8551296</v>
          </cell>
          <cell r="T96">
            <v>8537606</v>
          </cell>
          <cell r="U96">
            <v>8530327</v>
          </cell>
          <cell r="V96">
            <v>8523174</v>
          </cell>
          <cell r="W96">
            <v>8519537</v>
          </cell>
          <cell r="X96">
            <v>8520678</v>
          </cell>
          <cell r="Y96">
            <v>8526097</v>
          </cell>
          <cell r="Z96">
            <v>8534148</v>
          </cell>
          <cell r="AA96">
            <v>8537905</v>
          </cell>
          <cell r="AB96">
            <v>8557935</v>
          </cell>
          <cell r="AC96">
            <v>8556336</v>
          </cell>
          <cell r="AD96">
            <v>8532431</v>
          </cell>
          <cell r="AE96">
            <v>8485870</v>
          </cell>
          <cell r="AF96">
            <v>8421636</v>
          </cell>
          <cell r="AG96">
            <v>8317979</v>
          </cell>
          <cell r="AH96">
            <v>8212021</v>
          </cell>
          <cell r="AI96">
            <v>8103787</v>
          </cell>
          <cell r="AJ96">
            <v>7994269</v>
          </cell>
          <cell r="AK96">
            <v>7884437</v>
          </cell>
          <cell r="AL96">
            <v>7775560</v>
          </cell>
          <cell r="AM96">
            <v>7668742</v>
          </cell>
          <cell r="AN96">
            <v>7564862</v>
          </cell>
          <cell r="AO96">
            <v>7464557</v>
          </cell>
          <cell r="AP96">
            <v>7368157</v>
          </cell>
          <cell r="AQ96">
            <v>7275453</v>
          </cell>
          <cell r="AR96">
            <v>7186257</v>
          </cell>
          <cell r="AS96">
            <v>7100306</v>
          </cell>
          <cell r="AT96">
            <v>7017229</v>
          </cell>
          <cell r="AU96">
            <v>6936756</v>
          </cell>
          <cell r="AV96">
            <v>6858727</v>
          </cell>
          <cell r="AW96">
            <v>6782896</v>
          </cell>
          <cell r="AX96">
            <v>6708743</v>
          </cell>
          <cell r="AY96">
            <v>6635965</v>
          </cell>
          <cell r="AZ96">
            <v>6564323</v>
          </cell>
          <cell r="BA96">
            <v>6493782</v>
          </cell>
          <cell r="BB96">
            <v>6424412</v>
          </cell>
          <cell r="BC96">
            <v>6356463</v>
          </cell>
          <cell r="BD96">
            <v>6289959</v>
          </cell>
          <cell r="BE96">
            <v>6225541</v>
          </cell>
          <cell r="BF96">
            <v>6163273</v>
          </cell>
          <cell r="BG96">
            <v>6105467</v>
          </cell>
          <cell r="BH96">
            <v>6051289</v>
          </cell>
          <cell r="BI96">
            <v>5999972</v>
          </cell>
          <cell r="BJ96">
            <v>5950010</v>
          </cell>
        </row>
        <row r="97">
          <cell r="B97">
            <v>6701791</v>
          </cell>
          <cell r="C97">
            <v>6769451</v>
          </cell>
          <cell r="D97">
            <v>6839393</v>
          </cell>
          <cell r="E97">
            <v>6918548</v>
          </cell>
          <cell r="F97">
            <v>7016271</v>
          </cell>
          <cell r="G97">
            <v>7137842</v>
          </cell>
          <cell r="H97">
            <v>7280990</v>
          </cell>
          <cell r="I97">
            <v>7443715</v>
          </cell>
          <cell r="J97">
            <v>7622163</v>
          </cell>
          <cell r="K97">
            <v>7810454</v>
          </cell>
          <cell r="L97">
            <v>8002481</v>
          </cell>
          <cell r="M97">
            <v>8198766</v>
          </cell>
          <cell r="N97">
            <v>8403359</v>
          </cell>
          <cell r="O97">
            <v>8593953</v>
          </cell>
          <cell r="P97">
            <v>8737916</v>
          </cell>
          <cell r="Q97">
            <v>8816331</v>
          </cell>
          <cell r="R97">
            <v>8832635</v>
          </cell>
          <cell r="S97">
            <v>8783049</v>
          </cell>
          <cell r="T97">
            <v>8691933</v>
          </cell>
          <cell r="U97">
            <v>8599232</v>
          </cell>
          <cell r="V97">
            <v>8530805</v>
          </cell>
          <cell r="W97">
            <v>8481900</v>
          </cell>
          <cell r="X97">
            <v>8453725</v>
          </cell>
          <cell r="Y97">
            <v>8442198</v>
          </cell>
          <cell r="Z97">
            <v>8436880</v>
          </cell>
          <cell r="AA97">
            <v>8431556</v>
          </cell>
          <cell r="AB97">
            <v>8429805</v>
          </cell>
          <cell r="AC97">
            <v>8432863</v>
          </cell>
          <cell r="AD97">
            <v>8440041</v>
          </cell>
          <cell r="AE97">
            <v>8449705</v>
          </cell>
          <cell r="AF97">
            <v>8455026</v>
          </cell>
          <cell r="AG97">
            <v>8476037</v>
          </cell>
          <cell r="AH97">
            <v>8475544</v>
          </cell>
          <cell r="AI97">
            <v>8452923</v>
          </cell>
          <cell r="AJ97">
            <v>8407866</v>
          </cell>
          <cell r="AK97">
            <v>8345289</v>
          </cell>
          <cell r="AL97">
            <v>8243931</v>
          </cell>
          <cell r="AM97">
            <v>8140219</v>
          </cell>
          <cell r="AN97">
            <v>8034160</v>
          </cell>
          <cell r="AO97">
            <v>7926701</v>
          </cell>
          <cell r="AP97">
            <v>7818861</v>
          </cell>
          <cell r="AQ97">
            <v>7711883</v>
          </cell>
          <cell r="AR97">
            <v>7606905</v>
          </cell>
          <cell r="AS97">
            <v>7504817</v>
          </cell>
          <cell r="AT97">
            <v>7406176</v>
          </cell>
          <cell r="AU97">
            <v>7311335</v>
          </cell>
          <cell r="AV97">
            <v>7220141</v>
          </cell>
          <cell r="AW97">
            <v>7132359</v>
          </cell>
          <cell r="AX97">
            <v>7047693</v>
          </cell>
          <cell r="AY97">
            <v>6965832</v>
          </cell>
          <cell r="AZ97">
            <v>6886540</v>
          </cell>
          <cell r="BA97">
            <v>6809650</v>
          </cell>
          <cell r="BB97">
            <v>6734908</v>
          </cell>
          <cell r="BC97">
            <v>6661799</v>
          </cell>
          <cell r="BD97">
            <v>6589999</v>
          </cell>
          <cell r="BE97">
            <v>6519283</v>
          </cell>
          <cell r="BF97">
            <v>6449662</v>
          </cell>
          <cell r="BG97">
            <v>6381185</v>
          </cell>
          <cell r="BH97">
            <v>6314099</v>
          </cell>
          <cell r="BI97">
            <v>6248408</v>
          </cell>
          <cell r="BJ97">
            <v>6184737</v>
          </cell>
        </row>
        <row r="98">
          <cell r="B98">
            <v>6195776</v>
          </cell>
          <cell r="C98">
            <v>6294888</v>
          </cell>
          <cell r="D98">
            <v>6374445</v>
          </cell>
          <cell r="E98">
            <v>6440751</v>
          </cell>
          <cell r="F98">
            <v>6503751</v>
          </cell>
          <cell r="G98">
            <v>6570592</v>
          </cell>
          <cell r="H98">
            <v>6640446</v>
          </cell>
          <cell r="I98">
            <v>6712397</v>
          </cell>
          <cell r="J98">
            <v>6793287</v>
          </cell>
          <cell r="K98">
            <v>6892322</v>
          </cell>
          <cell r="L98">
            <v>7014642</v>
          </cell>
          <cell r="M98">
            <v>7158146</v>
          </cell>
          <cell r="N98">
            <v>7320989</v>
          </cell>
          <cell r="O98">
            <v>7499389</v>
          </cell>
          <cell r="P98">
            <v>7687579</v>
          </cell>
          <cell r="Q98">
            <v>7879629</v>
          </cell>
          <cell r="R98">
            <v>8075960</v>
          </cell>
          <cell r="S98">
            <v>8280489</v>
          </cell>
          <cell r="T98">
            <v>8471272</v>
          </cell>
          <cell r="U98">
            <v>8616171</v>
          </cell>
          <cell r="V98">
            <v>8696508</v>
          </cell>
          <cell r="W98">
            <v>8715361</v>
          </cell>
          <cell r="X98">
            <v>8668940</v>
          </cell>
          <cell r="Y98">
            <v>8581428</v>
          </cell>
          <cell r="Z98">
            <v>8492195</v>
          </cell>
          <cell r="AA98">
            <v>8426792</v>
          </cell>
          <cell r="AB98">
            <v>8380699</v>
          </cell>
          <cell r="AC98">
            <v>8355153</v>
          </cell>
          <cell r="AD98">
            <v>8345945</v>
          </cell>
          <cell r="AE98">
            <v>8342776</v>
          </cell>
          <cell r="AF98">
            <v>8339463</v>
          </cell>
          <cell r="AG98">
            <v>8339325</v>
          </cell>
          <cell r="AH98">
            <v>8343814</v>
          </cell>
          <cell r="AI98">
            <v>8352290</v>
          </cell>
          <cell r="AJ98">
            <v>8363140</v>
          </cell>
          <cell r="AK98">
            <v>8369638</v>
          </cell>
          <cell r="AL98">
            <v>8391916</v>
          </cell>
          <cell r="AM98">
            <v>8392852</v>
          </cell>
          <cell r="AN98">
            <v>8371831</v>
          </cell>
          <cell r="AO98">
            <v>8328498</v>
          </cell>
          <cell r="AP98">
            <v>8267704</v>
          </cell>
          <cell r="AQ98">
            <v>8168431</v>
          </cell>
          <cell r="AR98">
            <v>8066763</v>
          </cell>
          <cell r="AS98">
            <v>7962684</v>
          </cell>
          <cell r="AT98">
            <v>7857137</v>
          </cell>
          <cell r="AU98">
            <v>7751187</v>
          </cell>
          <cell r="AV98">
            <v>7646038</v>
          </cell>
          <cell r="AW98">
            <v>7542797</v>
          </cell>
          <cell r="AX98">
            <v>7442346</v>
          </cell>
          <cell r="AY98">
            <v>7345263</v>
          </cell>
          <cell r="AZ98">
            <v>7251864</v>
          </cell>
          <cell r="BA98">
            <v>7162027</v>
          </cell>
          <cell r="BB98">
            <v>7075547</v>
          </cell>
          <cell r="BC98">
            <v>6992117</v>
          </cell>
          <cell r="BD98">
            <v>6911454</v>
          </cell>
          <cell r="BE98">
            <v>6833283</v>
          </cell>
          <cell r="BF98">
            <v>6757423</v>
          </cell>
          <cell r="BG98">
            <v>6683716</v>
          </cell>
          <cell r="BH98">
            <v>6611619</v>
          </cell>
          <cell r="BI98">
            <v>6540766</v>
          </cell>
          <cell r="BJ98">
            <v>6470977</v>
          </cell>
        </row>
        <row r="99">
          <cell r="B99">
            <v>5308879</v>
          </cell>
          <cell r="C99">
            <v>5467326</v>
          </cell>
          <cell r="D99">
            <v>5627848</v>
          </cell>
          <cell r="E99">
            <v>5783595</v>
          </cell>
          <cell r="F99">
            <v>5924322</v>
          </cell>
          <cell r="G99">
            <v>6044253</v>
          </cell>
          <cell r="H99">
            <v>6145078</v>
          </cell>
          <cell r="I99">
            <v>6226762</v>
          </cell>
          <cell r="J99">
            <v>6295456</v>
          </cell>
          <cell r="K99">
            <v>6360793</v>
          </cell>
          <cell r="L99">
            <v>6429797</v>
          </cell>
          <cell r="M99">
            <v>6501702</v>
          </cell>
          <cell r="N99">
            <v>6575687</v>
          </cell>
          <cell r="O99">
            <v>6658389</v>
          </cell>
          <cell r="P99">
            <v>6758883</v>
          </cell>
          <cell r="Q99">
            <v>6882205</v>
          </cell>
          <cell r="R99">
            <v>7026347</v>
          </cell>
          <cell r="S99">
            <v>7189428</v>
          </cell>
          <cell r="T99">
            <v>7367740</v>
          </cell>
          <cell r="U99">
            <v>7555694</v>
          </cell>
          <cell r="V99">
            <v>7747458</v>
          </cell>
          <cell r="W99">
            <v>7943296</v>
          </cell>
          <cell r="X99">
            <v>8147061</v>
          </cell>
          <cell r="Y99">
            <v>8337298</v>
          </cell>
          <cell r="Z99">
            <v>8482383</v>
          </cell>
          <cell r="AA99">
            <v>8563906</v>
          </cell>
          <cell r="AB99">
            <v>8584997</v>
          </cell>
          <cell r="AC99">
            <v>8541888</v>
          </cell>
          <cell r="AD99">
            <v>8458242</v>
          </cell>
          <cell r="AE99">
            <v>8372804</v>
          </cell>
          <cell r="AF99">
            <v>8310718</v>
          </cell>
          <cell r="AG99">
            <v>8267335</v>
          </cell>
          <cell r="AH99">
            <v>8244027</v>
          </cell>
          <cell r="AI99">
            <v>8236727</v>
          </cell>
          <cell r="AJ99">
            <v>8235265</v>
          </cell>
          <cell r="AK99">
            <v>8233549</v>
          </cell>
          <cell r="AL99">
            <v>8235123</v>
          </cell>
          <cell r="AM99">
            <v>8241186</v>
          </cell>
          <cell r="AN99">
            <v>8251096</v>
          </cell>
          <cell r="AO99">
            <v>8263347</v>
          </cell>
          <cell r="AP99">
            <v>8271241</v>
          </cell>
          <cell r="AQ99">
            <v>8294648</v>
          </cell>
          <cell r="AR99">
            <v>8296857</v>
          </cell>
          <cell r="AS99">
            <v>8277246</v>
          </cell>
          <cell r="AT99">
            <v>8235510</v>
          </cell>
          <cell r="AU99">
            <v>8176479</v>
          </cell>
          <cell r="AV99">
            <v>8079388</v>
          </cell>
          <cell r="AW99">
            <v>7979828</v>
          </cell>
          <cell r="AX99">
            <v>7877812</v>
          </cell>
          <cell r="AY99">
            <v>7774290</v>
          </cell>
          <cell r="AZ99">
            <v>7670330</v>
          </cell>
          <cell r="BA99">
            <v>7567097</v>
          </cell>
          <cell r="BB99">
            <v>7465685</v>
          </cell>
          <cell r="BC99">
            <v>7366986</v>
          </cell>
          <cell r="BD99">
            <v>7271522</v>
          </cell>
          <cell r="BE99">
            <v>7179658</v>
          </cell>
          <cell r="BF99">
            <v>7091328</v>
          </cell>
          <cell r="BG99">
            <v>7006244</v>
          </cell>
          <cell r="BH99">
            <v>6924154</v>
          </cell>
          <cell r="BI99">
            <v>6844779</v>
          </cell>
          <cell r="BJ99">
            <v>6767797</v>
          </cell>
        </row>
        <row r="100">
          <cell r="B100">
            <v>4363521</v>
          </cell>
          <cell r="C100">
            <v>4517190</v>
          </cell>
          <cell r="D100">
            <v>4670308</v>
          </cell>
          <cell r="E100">
            <v>4823600</v>
          </cell>
          <cell r="F100">
            <v>4978473</v>
          </cell>
          <cell r="G100">
            <v>5135202</v>
          </cell>
          <cell r="H100">
            <v>5293153</v>
          </cell>
          <cell r="I100">
            <v>5453212</v>
          </cell>
          <cell r="J100">
            <v>5608683</v>
          </cell>
          <cell r="K100">
            <v>5749609</v>
          </cell>
          <cell r="L100">
            <v>5870324</v>
          </cell>
          <cell r="M100">
            <v>5972499</v>
          </cell>
          <cell r="N100">
            <v>6056136</v>
          </cell>
          <cell r="O100">
            <v>6127136</v>
          </cell>
          <cell r="P100">
            <v>6194845</v>
          </cell>
          <cell r="Q100">
            <v>6266080</v>
          </cell>
          <cell r="R100">
            <v>6340073</v>
          </cell>
          <cell r="S100">
            <v>6416042</v>
          </cell>
          <cell r="T100">
            <v>6500461</v>
          </cell>
          <cell r="U100">
            <v>6602187</v>
          </cell>
          <cell r="V100">
            <v>6726162</v>
          </cell>
          <cell r="W100">
            <v>6870316</v>
          </cell>
          <cell r="X100">
            <v>7032783</v>
          </cell>
          <cell r="Y100">
            <v>7210093</v>
          </cell>
          <cell r="Z100">
            <v>7396817</v>
          </cell>
          <cell r="AA100">
            <v>7587299</v>
          </cell>
          <cell r="AB100">
            <v>7781881</v>
          </cell>
          <cell r="AC100">
            <v>7984312</v>
          </cell>
          <cell r="AD100">
            <v>8173475</v>
          </cell>
          <cell r="AE100">
            <v>8318349</v>
          </cell>
          <cell r="AF100">
            <v>8400871</v>
          </cell>
          <cell r="AG100">
            <v>8423938</v>
          </cell>
          <cell r="AH100">
            <v>8383950</v>
          </cell>
          <cell r="AI100">
            <v>8304143</v>
          </cell>
          <cell r="AJ100">
            <v>8222500</v>
          </cell>
          <cell r="AK100">
            <v>8163662</v>
          </cell>
          <cell r="AL100">
            <v>8123241</v>
          </cell>
          <cell r="AM100">
            <v>8102398</v>
          </cell>
          <cell r="AN100">
            <v>8097107</v>
          </cell>
          <cell r="AO100">
            <v>8097487</v>
          </cell>
          <cell r="AP100">
            <v>8097589</v>
          </cell>
          <cell r="AQ100">
            <v>8100812</v>
          </cell>
          <cell r="AR100">
            <v>8108365</v>
          </cell>
          <cell r="AS100">
            <v>8119663</v>
          </cell>
          <cell r="AT100">
            <v>8133185</v>
          </cell>
          <cell r="AU100">
            <v>8142325</v>
          </cell>
          <cell r="AV100">
            <v>8166717</v>
          </cell>
          <cell r="AW100">
            <v>8170115</v>
          </cell>
          <cell r="AX100">
            <v>8151941</v>
          </cell>
          <cell r="AY100">
            <v>8111908</v>
          </cell>
          <cell r="AZ100">
            <v>8054771</v>
          </cell>
          <cell r="BA100">
            <v>7960192</v>
          </cell>
          <cell r="BB100">
            <v>7863104</v>
          </cell>
          <cell r="BC100">
            <v>7763526</v>
          </cell>
          <cell r="BD100">
            <v>7662436</v>
          </cell>
          <cell r="BE100">
            <v>7560808</v>
          </cell>
          <cell r="BF100">
            <v>7459794</v>
          </cell>
          <cell r="BG100">
            <v>7360531</v>
          </cell>
          <cell r="BH100">
            <v>7263879</v>
          </cell>
          <cell r="BI100">
            <v>7170408</v>
          </cell>
          <cell r="BJ100">
            <v>7080479</v>
          </cell>
        </row>
        <row r="101">
          <cell r="B101">
            <v>3434991</v>
          </cell>
          <cell r="C101">
            <v>3579983</v>
          </cell>
          <cell r="D101">
            <v>3724897</v>
          </cell>
          <cell r="E101">
            <v>3870251</v>
          </cell>
          <cell r="F101">
            <v>4017601</v>
          </cell>
          <cell r="G101">
            <v>4167709</v>
          </cell>
          <cell r="H101">
            <v>4319020</v>
          </cell>
          <cell r="I101">
            <v>4469950</v>
          </cell>
          <cell r="J101">
            <v>4621193</v>
          </cell>
          <cell r="K101">
            <v>4774086</v>
          </cell>
          <cell r="L101">
            <v>4928859</v>
          </cell>
          <cell r="M101">
            <v>5085085</v>
          </cell>
          <cell r="N101">
            <v>5243672</v>
          </cell>
          <cell r="O101">
            <v>5398064</v>
          </cell>
          <cell r="P101">
            <v>5538560</v>
          </cell>
          <cell r="Q101">
            <v>5659620</v>
          </cell>
          <cell r="R101">
            <v>5762812</v>
          </cell>
          <cell r="S101">
            <v>5848101</v>
          </cell>
          <cell r="T101">
            <v>5921171</v>
          </cell>
          <cell r="U101">
            <v>5990980</v>
          </cell>
          <cell r="V101">
            <v>6064104</v>
          </cell>
          <cell r="W101">
            <v>6139731</v>
          </cell>
          <cell r="X101">
            <v>6217101</v>
          </cell>
          <cell r="Y101">
            <v>6302577</v>
          </cell>
          <cell r="Z101">
            <v>6404770</v>
          </cell>
          <cell r="AA101">
            <v>6528495</v>
          </cell>
          <cell r="AB101">
            <v>6671776</v>
          </cell>
          <cell r="AC101">
            <v>6832817</v>
          </cell>
          <cell r="AD101">
            <v>7008230</v>
          </cell>
          <cell r="AE101">
            <v>7192794</v>
          </cell>
          <cell r="AF101">
            <v>7381024</v>
          </cell>
          <cell r="AG101">
            <v>7573177</v>
          </cell>
          <cell r="AH101">
            <v>7773015</v>
          </cell>
          <cell r="AI101">
            <v>7959939</v>
          </cell>
          <cell r="AJ101">
            <v>8103677</v>
          </cell>
          <cell r="AK101">
            <v>8186545</v>
          </cell>
          <cell r="AL101">
            <v>8211499</v>
          </cell>
          <cell r="AM101">
            <v>8174997</v>
          </cell>
          <cell r="AN101">
            <v>8099652</v>
          </cell>
          <cell r="AO101">
            <v>8022437</v>
          </cell>
          <cell r="AP101">
            <v>7967385</v>
          </cell>
          <cell r="AQ101">
            <v>7930192</v>
          </cell>
          <cell r="AR101">
            <v>7911949</v>
          </cell>
          <cell r="AS101">
            <v>7908767</v>
          </cell>
          <cell r="AT101">
            <v>7910999</v>
          </cell>
          <cell r="AU101">
            <v>7912906</v>
          </cell>
          <cell r="AV101">
            <v>7917795</v>
          </cell>
          <cell r="AW101">
            <v>7926860</v>
          </cell>
          <cell r="AX101">
            <v>7939517</v>
          </cell>
          <cell r="AY101">
            <v>7954198</v>
          </cell>
          <cell r="AZ101">
            <v>7964479</v>
          </cell>
          <cell r="BA101">
            <v>7989742</v>
          </cell>
          <cell r="BB101">
            <v>7994347</v>
          </cell>
          <cell r="BC101">
            <v>7977731</v>
          </cell>
          <cell r="BD101">
            <v>7939647</v>
          </cell>
          <cell r="BE101">
            <v>7884735</v>
          </cell>
          <cell r="BF101">
            <v>7793198</v>
          </cell>
          <cell r="BG101">
            <v>7699157</v>
          </cell>
          <cell r="BH101">
            <v>7602594</v>
          </cell>
          <cell r="BI101">
            <v>7504469</v>
          </cell>
          <cell r="BJ101">
            <v>7405777</v>
          </cell>
        </row>
        <row r="102">
          <cell r="B102">
            <v>2587248</v>
          </cell>
          <cell r="C102">
            <v>2685850</v>
          </cell>
          <cell r="D102">
            <v>2805487</v>
          </cell>
          <cell r="E102">
            <v>2940149</v>
          </cell>
          <cell r="F102">
            <v>3080388</v>
          </cell>
          <cell r="G102">
            <v>3220327</v>
          </cell>
          <cell r="H102">
            <v>3360924</v>
          </cell>
          <cell r="I102">
            <v>3501723</v>
          </cell>
          <cell r="J102">
            <v>3643168</v>
          </cell>
          <cell r="K102">
            <v>3786664</v>
          </cell>
          <cell r="L102">
            <v>3932910</v>
          </cell>
          <cell r="M102">
            <v>4080537</v>
          </cell>
          <cell r="N102">
            <v>4228135</v>
          </cell>
          <cell r="O102">
            <v>4376340</v>
          </cell>
          <cell r="P102">
            <v>4526467</v>
          </cell>
          <cell r="Q102">
            <v>4678733</v>
          </cell>
          <cell r="R102">
            <v>4832571</v>
          </cell>
          <cell r="S102">
            <v>4988727</v>
          </cell>
          <cell r="T102">
            <v>5140886</v>
          </cell>
          <cell r="U102">
            <v>5279752</v>
          </cell>
          <cell r="V102">
            <v>5400037</v>
          </cell>
          <cell r="W102">
            <v>5503161</v>
          </cell>
          <cell r="X102">
            <v>5589095</v>
          </cell>
          <cell r="Y102">
            <v>5663315</v>
          </cell>
          <cell r="Z102">
            <v>5734333</v>
          </cell>
          <cell r="AA102">
            <v>5808409</v>
          </cell>
          <cell r="AB102">
            <v>5884842</v>
          </cell>
          <cell r="AC102">
            <v>5962919</v>
          </cell>
          <cell r="AD102">
            <v>6048693</v>
          </cell>
          <cell r="AE102">
            <v>6150457</v>
          </cell>
          <cell r="AF102">
            <v>6272832</v>
          </cell>
          <cell r="AG102">
            <v>6413876</v>
          </cell>
          <cell r="AH102">
            <v>6571940</v>
          </cell>
          <cell r="AI102">
            <v>6743835</v>
          </cell>
          <cell r="AJ102">
            <v>6924611</v>
          </cell>
          <cell r="AK102">
            <v>7109024</v>
          </cell>
          <cell r="AL102">
            <v>7297324</v>
          </cell>
          <cell r="AM102">
            <v>7493011</v>
          </cell>
          <cell r="AN102">
            <v>7676160</v>
          </cell>
          <cell r="AO102">
            <v>7817470</v>
          </cell>
          <cell r="AP102">
            <v>7899856</v>
          </cell>
          <cell r="AQ102">
            <v>7926276</v>
          </cell>
          <cell r="AR102">
            <v>7893416</v>
          </cell>
          <cell r="AS102">
            <v>7823094</v>
          </cell>
          <cell r="AT102">
            <v>7750965</v>
          </cell>
          <cell r="AU102">
            <v>7700182</v>
          </cell>
          <cell r="AV102">
            <v>7666542</v>
          </cell>
          <cell r="AW102">
            <v>7651034</v>
          </cell>
          <cell r="AX102">
            <v>7649941</v>
          </cell>
          <cell r="AY102">
            <v>7653988</v>
          </cell>
          <cell r="AZ102">
            <v>7657654</v>
          </cell>
          <cell r="BA102">
            <v>7664124</v>
          </cell>
          <cell r="BB102">
            <v>7674533</v>
          </cell>
          <cell r="BC102">
            <v>7688343</v>
          </cell>
          <cell r="BD102">
            <v>7704057</v>
          </cell>
          <cell r="BE102">
            <v>7715424</v>
          </cell>
          <cell r="BF102">
            <v>7741331</v>
          </cell>
          <cell r="BG102">
            <v>7747023</v>
          </cell>
          <cell r="BH102">
            <v>7732017</v>
          </cell>
          <cell r="BI102">
            <v>7696122</v>
          </cell>
          <cell r="BJ102">
            <v>7643842</v>
          </cell>
        </row>
        <row r="103">
          <cell r="B103">
            <v>2110503</v>
          </cell>
          <cell r="C103">
            <v>2152998</v>
          </cell>
          <cell r="D103">
            <v>2189847</v>
          </cell>
          <cell r="E103">
            <v>2229400</v>
          </cell>
          <cell r="F103">
            <v>2283910</v>
          </cell>
          <cell r="G103">
            <v>2360121</v>
          </cell>
          <cell r="H103">
            <v>2455704</v>
          </cell>
          <cell r="I103">
            <v>2570684</v>
          </cell>
          <cell r="J103">
            <v>2699626</v>
          </cell>
          <cell r="K103">
            <v>2833930</v>
          </cell>
          <cell r="L103">
            <v>2968245</v>
          </cell>
          <cell r="M103">
            <v>3103383</v>
          </cell>
          <cell r="N103">
            <v>3238929</v>
          </cell>
          <cell r="O103">
            <v>3375284</v>
          </cell>
          <cell r="P103">
            <v>3513756</v>
          </cell>
          <cell r="Q103">
            <v>3655012</v>
          </cell>
          <cell r="R103">
            <v>3797753</v>
          </cell>
          <cell r="S103">
            <v>3940598</v>
          </cell>
          <cell r="T103">
            <v>4084140</v>
          </cell>
          <cell r="U103">
            <v>4229575</v>
          </cell>
          <cell r="V103">
            <v>4377087</v>
          </cell>
          <cell r="W103">
            <v>4526088</v>
          </cell>
          <cell r="X103">
            <v>4677215</v>
          </cell>
          <cell r="Y103">
            <v>4824575</v>
          </cell>
          <cell r="Z103">
            <v>4959385</v>
          </cell>
          <cell r="AA103">
            <v>5076650</v>
          </cell>
          <cell r="AB103">
            <v>5177781</v>
          </cell>
          <cell r="AC103">
            <v>5262771</v>
          </cell>
          <cell r="AD103">
            <v>5336713</v>
          </cell>
          <cell r="AE103">
            <v>5407591</v>
          </cell>
          <cell r="AF103">
            <v>5481279</v>
          </cell>
          <cell r="AG103">
            <v>5557055</v>
          </cell>
          <cell r="AH103">
            <v>5634350</v>
          </cell>
          <cell r="AI103">
            <v>5718884</v>
          </cell>
          <cell r="AJ103">
            <v>5818581</v>
          </cell>
          <cell r="AK103">
            <v>5937863</v>
          </cell>
          <cell r="AL103">
            <v>6074852</v>
          </cell>
          <cell r="AM103">
            <v>6227870</v>
          </cell>
          <cell r="AN103">
            <v>6393919</v>
          </cell>
          <cell r="AO103">
            <v>6568407</v>
          </cell>
          <cell r="AP103">
            <v>6746420</v>
          </cell>
          <cell r="AQ103">
            <v>6928122</v>
          </cell>
          <cell r="AR103">
            <v>7116804</v>
          </cell>
          <cell r="AS103">
            <v>7293475</v>
          </cell>
          <cell r="AT103">
            <v>7430113</v>
          </cell>
          <cell r="AU103">
            <v>7510478</v>
          </cell>
          <cell r="AV103">
            <v>7537590</v>
          </cell>
          <cell r="AW103">
            <v>7508451</v>
          </cell>
          <cell r="AX103">
            <v>7443818</v>
          </cell>
          <cell r="AY103">
            <v>7377552</v>
          </cell>
          <cell r="AZ103">
            <v>7331531</v>
          </cell>
          <cell r="BA103">
            <v>7301701</v>
          </cell>
          <cell r="BB103">
            <v>7288950</v>
          </cell>
          <cell r="BC103">
            <v>7289758</v>
          </cell>
          <cell r="BD103">
            <v>7295343</v>
          </cell>
          <cell r="BE103">
            <v>7300507</v>
          </cell>
          <cell r="BF103">
            <v>7308286</v>
          </cell>
          <cell r="BG103">
            <v>7319772</v>
          </cell>
          <cell r="BH103">
            <v>7334420</v>
          </cell>
          <cell r="BI103">
            <v>7350819</v>
          </cell>
          <cell r="BJ103">
            <v>7362971</v>
          </cell>
        </row>
        <row r="104">
          <cell r="B104">
            <v>1602216</v>
          </cell>
          <cell r="C104">
            <v>1642237</v>
          </cell>
          <cell r="D104">
            <v>1692185</v>
          </cell>
          <cell r="E104">
            <v>1747166</v>
          </cell>
          <cell r="F104">
            <v>1799912</v>
          </cell>
          <cell r="G104">
            <v>1847079</v>
          </cell>
          <cell r="H104">
            <v>1890269</v>
          </cell>
          <cell r="I104">
            <v>1928744</v>
          </cell>
          <cell r="J104">
            <v>1969912</v>
          </cell>
          <cell r="K104">
            <v>2024565</v>
          </cell>
          <cell r="L104">
            <v>2098661</v>
          </cell>
          <cell r="M104">
            <v>2190090</v>
          </cell>
          <cell r="N104">
            <v>2298771</v>
          </cell>
          <cell r="O104">
            <v>2419909</v>
          </cell>
          <cell r="P104">
            <v>2545918</v>
          </cell>
          <cell r="Q104">
            <v>2672038</v>
          </cell>
          <cell r="R104">
            <v>2799118</v>
          </cell>
          <cell r="S104">
            <v>2926875</v>
          </cell>
          <cell r="T104">
            <v>3055607</v>
          </cell>
          <cell r="U104">
            <v>3186440</v>
          </cell>
          <cell r="V104">
            <v>3319889</v>
          </cell>
          <cell r="W104">
            <v>3454797</v>
          </cell>
          <cell r="X104">
            <v>3589891</v>
          </cell>
          <cell r="Y104">
            <v>3725722</v>
          </cell>
          <cell r="Z104">
            <v>3863378</v>
          </cell>
          <cell r="AA104">
            <v>4003000</v>
          </cell>
          <cell r="AB104">
            <v>4144024</v>
          </cell>
          <cell r="AC104">
            <v>4287049</v>
          </cell>
          <cell r="AD104">
            <v>4426578</v>
          </cell>
          <cell r="AE104">
            <v>4554502</v>
          </cell>
          <cell r="AF104">
            <v>4666201</v>
          </cell>
          <cell r="AG104">
            <v>4763021</v>
          </cell>
          <cell r="AH104">
            <v>4845074</v>
          </cell>
          <cell r="AI104">
            <v>4917000</v>
          </cell>
          <cell r="AJ104">
            <v>4986108</v>
          </cell>
          <cell r="AK104">
            <v>5057759</v>
          </cell>
          <cell r="AL104">
            <v>5131332</v>
          </cell>
          <cell r="AM104">
            <v>5206217</v>
          </cell>
          <cell r="AN104">
            <v>5287771</v>
          </cell>
          <cell r="AO104">
            <v>5383395</v>
          </cell>
          <cell r="AP104">
            <v>5497242</v>
          </cell>
          <cell r="AQ104">
            <v>5627472</v>
          </cell>
          <cell r="AR104">
            <v>5772423</v>
          </cell>
          <cell r="AS104">
            <v>5929355</v>
          </cell>
          <cell r="AT104">
            <v>6094143</v>
          </cell>
          <cell r="AU104">
            <v>6262232</v>
          </cell>
          <cell r="AV104">
            <v>6433763</v>
          </cell>
          <cell r="AW104">
            <v>6611798</v>
          </cell>
          <cell r="AX104">
            <v>6778479</v>
          </cell>
          <cell r="AY104">
            <v>6907604</v>
          </cell>
          <cell r="AZ104">
            <v>6984132</v>
          </cell>
          <cell r="BA104">
            <v>7011094</v>
          </cell>
          <cell r="BB104">
            <v>6985900</v>
          </cell>
          <cell r="BC104">
            <v>6927901</v>
          </cell>
          <cell r="BD104">
            <v>6868508</v>
          </cell>
          <cell r="BE104">
            <v>6827933</v>
          </cell>
          <cell r="BF104">
            <v>6802330</v>
          </cell>
          <cell r="BG104">
            <v>6792421</v>
          </cell>
          <cell r="BH104">
            <v>6794926</v>
          </cell>
          <cell r="BI104">
            <v>6801812</v>
          </cell>
          <cell r="BJ104">
            <v>6808277</v>
          </cell>
        </row>
        <row r="105">
          <cell r="B105">
            <v>1205425</v>
          </cell>
          <cell r="C105">
            <v>1227294</v>
          </cell>
          <cell r="D105">
            <v>1244987</v>
          </cell>
          <cell r="E105">
            <v>1262664</v>
          </cell>
          <cell r="F105">
            <v>1285909</v>
          </cell>
          <cell r="G105">
            <v>1317468</v>
          </cell>
          <cell r="H105">
            <v>1356576</v>
          </cell>
          <cell r="I105">
            <v>1404094</v>
          </cell>
          <cell r="J105">
            <v>1455912</v>
          </cell>
          <cell r="K105">
            <v>1505948</v>
          </cell>
          <cell r="L105">
            <v>1551380</v>
          </cell>
          <cell r="M105">
            <v>1593568</v>
          </cell>
          <cell r="N105">
            <v>1631870</v>
          </cell>
          <cell r="O105">
            <v>1672545</v>
          </cell>
          <cell r="P105">
            <v>1724737</v>
          </cell>
          <cell r="Q105">
            <v>1793495</v>
          </cell>
          <cell r="R105">
            <v>1877125</v>
          </cell>
          <cell r="S105">
            <v>1975674</v>
          </cell>
          <cell r="T105">
            <v>2085064</v>
          </cell>
          <cell r="U105">
            <v>2198831</v>
          </cell>
          <cell r="V105">
            <v>2312935</v>
          </cell>
          <cell r="W105">
            <v>2428084</v>
          </cell>
          <cell r="X105">
            <v>2544065</v>
          </cell>
          <cell r="Y105">
            <v>2661134</v>
          </cell>
          <cell r="Z105">
            <v>2780198</v>
          </cell>
          <cell r="AA105">
            <v>2901666</v>
          </cell>
          <cell r="AB105">
            <v>3024549</v>
          </cell>
          <cell r="AC105">
            <v>3147716</v>
          </cell>
          <cell r="AD105">
            <v>3271643</v>
          </cell>
          <cell r="AE105">
            <v>3397284</v>
          </cell>
          <cell r="AF105">
            <v>3524715</v>
          </cell>
          <cell r="AG105">
            <v>3653396</v>
          </cell>
          <cell r="AH105">
            <v>3783863</v>
          </cell>
          <cell r="AI105">
            <v>3911191</v>
          </cell>
          <cell r="AJ105">
            <v>4028124</v>
          </cell>
          <cell r="AK105">
            <v>4130579</v>
          </cell>
          <cell r="AL105">
            <v>4219875</v>
          </cell>
          <cell r="AM105">
            <v>4296242</v>
          </cell>
          <cell r="AN105">
            <v>4363783</v>
          </cell>
          <cell r="AO105">
            <v>4428838</v>
          </cell>
          <cell r="AP105">
            <v>4496087</v>
          </cell>
          <cell r="AQ105">
            <v>4565006</v>
          </cell>
          <cell r="AR105">
            <v>4635014</v>
          </cell>
          <cell r="AS105">
            <v>4711011</v>
          </cell>
          <cell r="AT105">
            <v>4799697</v>
          </cell>
          <cell r="AU105">
            <v>4904742</v>
          </cell>
          <cell r="AV105">
            <v>5024366</v>
          </cell>
          <cell r="AW105">
            <v>5156933</v>
          </cell>
          <cell r="AX105">
            <v>5300037</v>
          </cell>
          <cell r="AY105">
            <v>5450180</v>
          </cell>
          <cell r="AZ105">
            <v>5603384</v>
          </cell>
          <cell r="BA105">
            <v>5759698</v>
          </cell>
          <cell r="BB105">
            <v>5921798</v>
          </cell>
          <cell r="BC105">
            <v>6073448</v>
          </cell>
          <cell r="BD105">
            <v>6190948</v>
          </cell>
          <cell r="BE105">
            <v>6260822</v>
          </cell>
          <cell r="BF105">
            <v>6286174</v>
          </cell>
          <cell r="BG105">
            <v>6265089</v>
          </cell>
          <cell r="BH105">
            <v>6215034</v>
          </cell>
          <cell r="BI105">
            <v>6164038</v>
          </cell>
          <cell r="BJ105">
            <v>6130039</v>
          </cell>
        </row>
        <row r="106">
          <cell r="B106">
            <v>760107</v>
          </cell>
          <cell r="C106">
            <v>788689</v>
          </cell>
          <cell r="D106">
            <v>819781</v>
          </cell>
          <cell r="E106">
            <v>850961</v>
          </cell>
          <cell r="F106">
            <v>879197</v>
          </cell>
          <cell r="G106">
            <v>903397</v>
          </cell>
          <cell r="H106">
            <v>924691</v>
          </cell>
          <cell r="I106">
            <v>943182</v>
          </cell>
          <cell r="J106">
            <v>961948</v>
          </cell>
          <cell r="K106">
            <v>985162</v>
          </cell>
          <cell r="L106">
            <v>1014838</v>
          </cell>
          <cell r="M106">
            <v>1050436</v>
          </cell>
          <cell r="N106">
            <v>1092658</v>
          </cell>
          <cell r="O106">
            <v>1138166</v>
          </cell>
          <cell r="P106">
            <v>1182129</v>
          </cell>
          <cell r="Q106">
            <v>1222314</v>
          </cell>
          <cell r="R106">
            <v>1259991</v>
          </cell>
          <cell r="S106">
            <v>1294881</v>
          </cell>
          <cell r="T106">
            <v>1331960</v>
          </cell>
          <cell r="U106">
            <v>1378526</v>
          </cell>
          <cell r="V106">
            <v>1438562</v>
          </cell>
          <cell r="W106">
            <v>1510687</v>
          </cell>
          <cell r="X106">
            <v>1594877</v>
          </cell>
          <cell r="Y106">
            <v>1687888</v>
          </cell>
          <cell r="Z106">
            <v>1784585</v>
          </cell>
          <cell r="AA106">
            <v>1881734</v>
          </cell>
          <cell r="AB106">
            <v>1979967</v>
          </cell>
          <cell r="AC106">
            <v>2079191</v>
          </cell>
          <cell r="AD106">
            <v>2179533</v>
          </cell>
          <cell r="AE106">
            <v>2281677</v>
          </cell>
          <cell r="AF106">
            <v>2385893</v>
          </cell>
          <cell r="AG106">
            <v>2491328</v>
          </cell>
          <cell r="AH106">
            <v>2597051</v>
          </cell>
          <cell r="AI106">
            <v>2703440</v>
          </cell>
          <cell r="AJ106">
            <v>2811319</v>
          </cell>
          <cell r="AK106">
            <v>2920765</v>
          </cell>
          <cell r="AL106">
            <v>3031350</v>
          </cell>
          <cell r="AM106">
            <v>3143493</v>
          </cell>
          <cell r="AN106">
            <v>3252989</v>
          </cell>
          <cell r="AO106">
            <v>3353697</v>
          </cell>
          <cell r="AP106">
            <v>3442212</v>
          </cell>
          <cell r="AQ106">
            <v>3519815</v>
          </cell>
          <cell r="AR106">
            <v>3586834</v>
          </cell>
          <cell r="AS106">
            <v>3646640</v>
          </cell>
          <cell r="AT106">
            <v>3704434</v>
          </cell>
          <cell r="AU106">
            <v>3764041</v>
          </cell>
          <cell r="AV106">
            <v>3824998</v>
          </cell>
          <cell r="AW106">
            <v>3886811</v>
          </cell>
          <cell r="AX106">
            <v>3953708</v>
          </cell>
          <cell r="AY106">
            <v>4031433</v>
          </cell>
          <cell r="AZ106">
            <v>4123077</v>
          </cell>
          <cell r="BA106">
            <v>4226921</v>
          </cell>
          <cell r="BB106">
            <v>4341383</v>
          </cell>
          <cell r="BC106">
            <v>4464557</v>
          </cell>
          <cell r="BD106">
            <v>4593693</v>
          </cell>
          <cell r="BE106">
            <v>4725520</v>
          </cell>
          <cell r="BF106">
            <v>4859990</v>
          </cell>
          <cell r="BG106">
            <v>4999307</v>
          </cell>
          <cell r="BH106">
            <v>5129404</v>
          </cell>
          <cell r="BI106">
            <v>5229987</v>
          </cell>
          <cell r="BJ106">
            <v>5289736</v>
          </cell>
        </row>
        <row r="107">
          <cell r="B107">
            <v>404998</v>
          </cell>
          <cell r="C107">
            <v>419607</v>
          </cell>
          <cell r="D107">
            <v>435963</v>
          </cell>
          <cell r="E107">
            <v>453985</v>
          </cell>
          <cell r="F107">
            <v>473799</v>
          </cell>
          <cell r="G107">
            <v>495196</v>
          </cell>
          <cell r="H107">
            <v>518193</v>
          </cell>
          <cell r="I107">
            <v>543264</v>
          </cell>
          <cell r="J107">
            <v>568617</v>
          </cell>
          <cell r="K107">
            <v>592067</v>
          </cell>
          <cell r="L107">
            <v>612792</v>
          </cell>
          <cell r="M107">
            <v>631594</v>
          </cell>
          <cell r="N107">
            <v>648578</v>
          </cell>
          <cell r="O107">
            <v>665820</v>
          </cell>
          <cell r="P107">
            <v>686155</v>
          </cell>
          <cell r="Q107">
            <v>710926</v>
          </cell>
          <cell r="R107">
            <v>739870</v>
          </cell>
          <cell r="S107">
            <v>773558</v>
          </cell>
          <cell r="T107">
            <v>809560</v>
          </cell>
          <cell r="U107">
            <v>844400</v>
          </cell>
          <cell r="V107">
            <v>876525</v>
          </cell>
          <cell r="W107">
            <v>906978</v>
          </cell>
          <cell r="X107">
            <v>935692</v>
          </cell>
          <cell r="Y107">
            <v>966330</v>
          </cell>
          <cell r="Z107">
            <v>1004178</v>
          </cell>
          <cell r="AA107">
            <v>1052069</v>
          </cell>
          <cell r="AB107">
            <v>1108945</v>
          </cell>
          <cell r="AC107">
            <v>1174746</v>
          </cell>
          <cell r="AD107">
            <v>1247090</v>
          </cell>
          <cell r="AE107">
            <v>1322244</v>
          </cell>
          <cell r="AF107">
            <v>1397896</v>
          </cell>
          <cell r="AG107">
            <v>1474497</v>
          </cell>
          <cell r="AH107">
            <v>1551991</v>
          </cell>
          <cell r="AI107">
            <v>1630447</v>
          </cell>
          <cell r="AJ107">
            <v>1710304</v>
          </cell>
          <cell r="AK107">
            <v>1791730</v>
          </cell>
          <cell r="AL107">
            <v>1874153</v>
          </cell>
          <cell r="AM107">
            <v>1956914</v>
          </cell>
          <cell r="AN107">
            <v>2040324</v>
          </cell>
          <cell r="AO107">
            <v>2125020</v>
          </cell>
          <cell r="AP107">
            <v>2211013</v>
          </cell>
          <cell r="AQ107">
            <v>2297951</v>
          </cell>
          <cell r="AR107">
            <v>2386135</v>
          </cell>
          <cell r="AS107">
            <v>2472248</v>
          </cell>
          <cell r="AT107">
            <v>2551510</v>
          </cell>
          <cell r="AU107">
            <v>2621355</v>
          </cell>
          <cell r="AV107">
            <v>2682953</v>
          </cell>
          <cell r="AW107">
            <v>2736700</v>
          </cell>
          <cell r="AX107">
            <v>2785151</v>
          </cell>
          <cell r="AY107">
            <v>2832156</v>
          </cell>
          <cell r="AZ107">
            <v>2880518</v>
          </cell>
          <cell r="BA107">
            <v>2929888</v>
          </cell>
          <cell r="BB107">
            <v>2979865</v>
          </cell>
          <cell r="BC107">
            <v>3033821</v>
          </cell>
          <cell r="BD107">
            <v>3096299</v>
          </cell>
          <cell r="BE107">
            <v>3169661</v>
          </cell>
          <cell r="BF107">
            <v>3252370</v>
          </cell>
          <cell r="BG107">
            <v>3342957</v>
          </cell>
          <cell r="BH107">
            <v>3440046</v>
          </cell>
          <cell r="BI107">
            <v>3541769</v>
          </cell>
          <cell r="BJ107">
            <v>3645702</v>
          </cell>
        </row>
        <row r="108">
          <cell r="B108">
            <v>189758</v>
          </cell>
          <cell r="C108">
            <v>188073</v>
          </cell>
          <cell r="D108">
            <v>191271</v>
          </cell>
          <cell r="E108">
            <v>197541</v>
          </cell>
          <cell r="F108">
            <v>205707</v>
          </cell>
          <cell r="G108">
            <v>214996</v>
          </cell>
          <cell r="H108">
            <v>225459</v>
          </cell>
          <cell r="I108">
            <v>237173</v>
          </cell>
          <cell r="J108">
            <v>250081</v>
          </cell>
          <cell r="K108">
            <v>264197</v>
          </cell>
          <cell r="L108">
            <v>279343</v>
          </cell>
          <cell r="M108">
            <v>295542</v>
          </cell>
          <cell r="N108">
            <v>313082</v>
          </cell>
          <cell r="O108">
            <v>330790</v>
          </cell>
          <cell r="P108">
            <v>347268</v>
          </cell>
          <cell r="Q108">
            <v>361970</v>
          </cell>
          <cell r="R108">
            <v>375571</v>
          </cell>
          <cell r="S108">
            <v>388325</v>
          </cell>
          <cell r="T108">
            <v>401433</v>
          </cell>
          <cell r="U108">
            <v>416496</v>
          </cell>
          <cell r="V108">
            <v>434245</v>
          </cell>
          <cell r="W108">
            <v>454543</v>
          </cell>
          <cell r="X108">
            <v>477820</v>
          </cell>
          <cell r="Y108">
            <v>502499</v>
          </cell>
          <cell r="Z108">
            <v>526410</v>
          </cell>
          <cell r="AA108">
            <v>548608</v>
          </cell>
          <cell r="AB108">
            <v>569895</v>
          </cell>
          <cell r="AC108">
            <v>590351</v>
          </cell>
          <cell r="AD108">
            <v>612326</v>
          </cell>
          <cell r="AE108">
            <v>639172</v>
          </cell>
          <cell r="AF108">
            <v>672603</v>
          </cell>
          <cell r="AG108">
            <v>711843</v>
          </cell>
          <cell r="AH108">
            <v>756762</v>
          </cell>
          <cell r="AI108">
            <v>805792</v>
          </cell>
          <cell r="AJ108">
            <v>856590</v>
          </cell>
          <cell r="AK108">
            <v>907712</v>
          </cell>
          <cell r="AL108">
            <v>959565</v>
          </cell>
          <cell r="AM108">
            <v>1012200</v>
          </cell>
          <cell r="AN108">
            <v>1065638</v>
          </cell>
          <cell r="AO108">
            <v>1120109</v>
          </cell>
          <cell r="AP108">
            <v>1175668</v>
          </cell>
          <cell r="AQ108">
            <v>1231963</v>
          </cell>
          <cell r="AR108">
            <v>1288579</v>
          </cell>
          <cell r="AS108">
            <v>1345735</v>
          </cell>
          <cell r="AT108">
            <v>1403856</v>
          </cell>
          <cell r="AU108">
            <v>1462927</v>
          </cell>
          <cell r="AV108">
            <v>1522689</v>
          </cell>
          <cell r="AW108">
            <v>1583324</v>
          </cell>
          <cell r="AX108">
            <v>1642510</v>
          </cell>
          <cell r="AY108">
            <v>1696971</v>
          </cell>
          <cell r="AZ108">
            <v>1745014</v>
          </cell>
          <cell r="BA108">
            <v>1787610</v>
          </cell>
          <cell r="BB108">
            <v>1825210</v>
          </cell>
          <cell r="BC108">
            <v>1859484</v>
          </cell>
          <cell r="BD108">
            <v>1892882</v>
          </cell>
          <cell r="BE108">
            <v>1927182</v>
          </cell>
          <cell r="BF108">
            <v>1962139</v>
          </cell>
          <cell r="BG108">
            <v>1997466</v>
          </cell>
          <cell r="BH108">
            <v>2035560</v>
          </cell>
          <cell r="BI108">
            <v>2079611</v>
          </cell>
          <cell r="BJ108">
            <v>2131195</v>
          </cell>
        </row>
        <row r="109">
          <cell r="B109">
            <v>103543</v>
          </cell>
          <cell r="C109">
            <v>103926</v>
          </cell>
          <cell r="D109">
            <v>103223</v>
          </cell>
          <cell r="E109">
            <v>102638</v>
          </cell>
          <cell r="F109">
            <v>102692</v>
          </cell>
          <cell r="G109">
            <v>103456</v>
          </cell>
          <cell r="H109">
            <v>105483</v>
          </cell>
          <cell r="I109">
            <v>109147</v>
          </cell>
          <cell r="J109">
            <v>114137</v>
          </cell>
          <cell r="K109">
            <v>120175</v>
          </cell>
          <cell r="L109">
            <v>126957</v>
          </cell>
          <cell r="M109">
            <v>134638</v>
          </cell>
          <cell r="N109">
            <v>143286</v>
          </cell>
          <cell r="O109">
            <v>152780</v>
          </cell>
          <cell r="P109">
            <v>163055</v>
          </cell>
          <cell r="Q109">
            <v>173888</v>
          </cell>
          <cell r="R109">
            <v>185523</v>
          </cell>
          <cell r="S109">
            <v>198366</v>
          </cell>
          <cell r="T109">
            <v>211755</v>
          </cell>
          <cell r="U109">
            <v>224920</v>
          </cell>
          <cell r="V109">
            <v>237432</v>
          </cell>
          <cell r="W109">
            <v>249845</v>
          </cell>
          <cell r="X109">
            <v>262490</v>
          </cell>
          <cell r="Y109">
            <v>275637</v>
          </cell>
          <cell r="Z109">
            <v>289702</v>
          </cell>
          <cell r="AA109">
            <v>304811</v>
          </cell>
          <cell r="AB109">
            <v>321132</v>
          </cell>
          <cell r="AC109">
            <v>339094</v>
          </cell>
          <cell r="AD109">
            <v>357968</v>
          </cell>
          <cell r="AE109">
            <v>376775</v>
          </cell>
          <cell r="AF109">
            <v>395067</v>
          </cell>
          <cell r="AG109">
            <v>414229</v>
          </cell>
          <cell r="AH109">
            <v>433713</v>
          </cell>
          <cell r="AI109">
            <v>454457</v>
          </cell>
          <cell r="AJ109">
            <v>477764</v>
          </cell>
          <cell r="AK109">
            <v>504258</v>
          </cell>
          <cell r="AL109">
            <v>533709</v>
          </cell>
          <cell r="AM109">
            <v>566122</v>
          </cell>
          <cell r="AN109">
            <v>601060</v>
          </cell>
          <cell r="AO109">
            <v>637922</v>
          </cell>
          <cell r="AP109">
            <v>676300</v>
          </cell>
          <cell r="AQ109">
            <v>716377</v>
          </cell>
          <cell r="AR109">
            <v>758254</v>
          </cell>
          <cell r="AS109">
            <v>801732</v>
          </cell>
          <cell r="AT109">
            <v>846624</v>
          </cell>
          <cell r="AU109">
            <v>892743</v>
          </cell>
          <cell r="AV109">
            <v>940016</v>
          </cell>
          <cell r="AW109">
            <v>988284</v>
          </cell>
          <cell r="AX109">
            <v>1037591</v>
          </cell>
          <cell r="AY109">
            <v>1088097</v>
          </cell>
          <cell r="AZ109">
            <v>1139689</v>
          </cell>
          <cell r="BA109">
            <v>1192169</v>
          </cell>
          <cell r="BB109">
            <v>1245565</v>
          </cell>
          <cell r="BC109">
            <v>1298545</v>
          </cell>
          <cell r="BD109">
            <v>1349353</v>
          </cell>
          <cell r="BE109">
            <v>1397104</v>
          </cell>
          <cell r="BF109">
            <v>1442475</v>
          </cell>
          <cell r="BG109">
            <v>1485898</v>
          </cell>
          <cell r="BH109">
            <v>1527649</v>
          </cell>
          <cell r="BI109">
            <v>1568141</v>
          </cell>
          <cell r="BJ109">
            <v>1607811</v>
          </cell>
        </row>
        <row r="111">
          <cell r="B111">
            <v>2000</v>
          </cell>
          <cell r="C111">
            <v>2001</v>
          </cell>
          <cell r="D111">
            <v>2002</v>
          </cell>
          <cell r="E111">
            <v>2003</v>
          </cell>
          <cell r="F111">
            <v>2004</v>
          </cell>
          <cell r="G111">
            <v>2005</v>
          </cell>
          <cell r="H111">
            <v>2006</v>
          </cell>
          <cell r="I111">
            <v>2007</v>
          </cell>
          <cell r="J111">
            <v>2008</v>
          </cell>
          <cell r="K111">
            <v>2009</v>
          </cell>
          <cell r="L111">
            <v>2010</v>
          </cell>
          <cell r="M111">
            <v>2011</v>
          </cell>
          <cell r="N111">
            <v>2012</v>
          </cell>
          <cell r="O111">
            <v>2013</v>
          </cell>
          <cell r="P111">
            <v>2014</v>
          </cell>
          <cell r="Q111">
            <v>2015</v>
          </cell>
          <cell r="R111">
            <v>2016</v>
          </cell>
          <cell r="S111">
            <v>2017</v>
          </cell>
          <cell r="T111">
            <v>2018</v>
          </cell>
          <cell r="U111">
            <v>2019</v>
          </cell>
          <cell r="V111">
            <v>2020</v>
          </cell>
          <cell r="W111">
            <v>2021</v>
          </cell>
          <cell r="X111">
            <v>2022</v>
          </cell>
          <cell r="Y111">
            <v>2023</v>
          </cell>
          <cell r="Z111">
            <v>2024</v>
          </cell>
          <cell r="AA111">
            <v>2025</v>
          </cell>
          <cell r="AB111">
            <v>2026</v>
          </cell>
          <cell r="AC111">
            <v>2027</v>
          </cell>
          <cell r="AD111">
            <v>2028</v>
          </cell>
          <cell r="AE111">
            <v>2029</v>
          </cell>
          <cell r="AF111">
            <v>2030</v>
          </cell>
          <cell r="AG111">
            <v>2031</v>
          </cell>
          <cell r="AH111">
            <v>2032</v>
          </cell>
          <cell r="AI111">
            <v>2033</v>
          </cell>
          <cell r="AJ111">
            <v>2034</v>
          </cell>
          <cell r="AK111">
            <v>2035</v>
          </cell>
          <cell r="AL111">
            <v>2036</v>
          </cell>
          <cell r="AM111">
            <v>2037</v>
          </cell>
          <cell r="AN111">
            <v>2038</v>
          </cell>
          <cell r="AO111">
            <v>2039</v>
          </cell>
          <cell r="AP111">
            <v>2040</v>
          </cell>
          <cell r="AQ111">
            <v>2041</v>
          </cell>
          <cell r="AR111">
            <v>2042</v>
          </cell>
          <cell r="AS111">
            <v>2043</v>
          </cell>
          <cell r="AT111">
            <v>2044</v>
          </cell>
          <cell r="AU111">
            <v>2045</v>
          </cell>
          <cell r="AV111">
            <v>2046</v>
          </cell>
          <cell r="AW111">
            <v>2047</v>
          </cell>
          <cell r="AX111">
            <v>2048</v>
          </cell>
          <cell r="AY111">
            <v>2049</v>
          </cell>
          <cell r="AZ111">
            <v>2050</v>
          </cell>
          <cell r="BA111">
            <v>2051</v>
          </cell>
          <cell r="BB111">
            <v>2052</v>
          </cell>
          <cell r="BC111">
            <v>2053</v>
          </cell>
          <cell r="BD111">
            <v>2054</v>
          </cell>
          <cell r="BE111">
            <v>2055</v>
          </cell>
          <cell r="BF111">
            <v>2056</v>
          </cell>
          <cell r="BG111">
            <v>2057</v>
          </cell>
          <cell r="BH111">
            <v>2058</v>
          </cell>
          <cell r="BI111">
            <v>2059</v>
          </cell>
          <cell r="BJ111">
            <v>2060</v>
          </cell>
        </row>
        <row r="112">
          <cell r="B112">
            <v>87278689</v>
          </cell>
          <cell r="C112">
            <v>88549064</v>
          </cell>
          <cell r="D112">
            <v>89795598</v>
          </cell>
          <cell r="E112">
            <v>91017326</v>
          </cell>
          <cell r="F112">
            <v>92213004</v>
          </cell>
          <cell r="G112">
            <v>93381524</v>
          </cell>
          <cell r="H112">
            <v>94521970</v>
          </cell>
          <cell r="I112">
            <v>95633493</v>
          </cell>
          <cell r="J112">
            <v>96715476</v>
          </cell>
          <cell r="K112">
            <v>97767914</v>
          </cell>
          <cell r="L112">
            <v>98791094</v>
          </cell>
          <cell r="M112">
            <v>99786721</v>
          </cell>
          <cell r="N112">
            <v>100755204</v>
          </cell>
          <cell r="O112">
            <v>101695856</v>
          </cell>
          <cell r="P112">
            <v>102609055</v>
          </cell>
          <cell r="Q112">
            <v>103495127</v>
          </cell>
          <cell r="R112">
            <v>104355330</v>
          </cell>
          <cell r="S112">
            <v>105189655</v>
          </cell>
          <cell r="T112">
            <v>105996973</v>
          </cell>
          <cell r="U112">
            <v>106777332</v>
          </cell>
          <cell r="V112">
            <v>107530666</v>
          </cell>
          <cell r="W112">
            <v>108256605</v>
          </cell>
          <cell r="X112">
            <v>108954822</v>
          </cell>
          <cell r="Y112">
            <v>109625162</v>
          </cell>
          <cell r="Z112">
            <v>110267087</v>
          </cell>
          <cell r="AA112">
            <v>110880288</v>
          </cell>
          <cell r="AB112">
            <v>111463899</v>
          </cell>
          <cell r="AC112">
            <v>112017572</v>
          </cell>
          <cell r="AD112">
            <v>112541548</v>
          </cell>
          <cell r="AE112">
            <v>113035388</v>
          </cell>
          <cell r="AF112">
            <v>113498624</v>
          </cell>
          <cell r="AG112">
            <v>113930763</v>
          </cell>
          <cell r="AH112">
            <v>114335350</v>
          </cell>
          <cell r="AI112">
            <v>114711070</v>
          </cell>
          <cell r="AJ112">
            <v>115056688</v>
          </cell>
          <cell r="AK112">
            <v>115371137</v>
          </cell>
          <cell r="AL112">
            <v>115653121</v>
          </cell>
          <cell r="AM112">
            <v>115901468</v>
          </cell>
          <cell r="AN112">
            <v>116115430</v>
          </cell>
          <cell r="AO112">
            <v>116294434</v>
          </cell>
          <cell r="AP112">
            <v>116438018</v>
          </cell>
          <cell r="AQ112">
            <v>116545584</v>
          </cell>
          <cell r="AR112">
            <v>116616790</v>
          </cell>
          <cell r="AS112">
            <v>116651769</v>
          </cell>
          <cell r="AT112">
            <v>116650559</v>
          </cell>
          <cell r="AU112">
            <v>116613383</v>
          </cell>
          <cell r="AV112">
            <v>116540572</v>
          </cell>
          <cell r="AW112">
            <v>116432314</v>
          </cell>
          <cell r="AX112">
            <v>116289048</v>
          </cell>
          <cell r="AY112">
            <v>116111362</v>
          </cell>
          <cell r="AZ112">
            <v>115899884</v>
          </cell>
          <cell r="BA112">
            <v>115655184</v>
          </cell>
          <cell r="BB112">
            <v>115377838</v>
          </cell>
          <cell r="BC112">
            <v>115068541</v>
          </cell>
          <cell r="BD112">
            <v>114728062</v>
          </cell>
          <cell r="BE112">
            <v>114357265</v>
          </cell>
          <cell r="BF112">
            <v>113956892</v>
          </cell>
          <cell r="BG112">
            <v>113527613</v>
          </cell>
          <cell r="BH112">
            <v>113070164</v>
          </cell>
          <cell r="BI112">
            <v>112585110</v>
          </cell>
          <cell r="BJ112">
            <v>112073027</v>
          </cell>
        </row>
        <row r="113">
          <cell r="B113">
            <v>8491991</v>
          </cell>
          <cell r="C113">
            <v>8498323</v>
          </cell>
          <cell r="D113">
            <v>8483348</v>
          </cell>
          <cell r="E113">
            <v>8446607</v>
          </cell>
          <cell r="F113">
            <v>8387853</v>
          </cell>
          <cell r="G113">
            <v>8310144</v>
          </cell>
          <cell r="H113">
            <v>8196551</v>
          </cell>
          <cell r="I113">
            <v>8081348</v>
          </cell>
          <cell r="J113">
            <v>7964826</v>
          </cell>
          <cell r="K113">
            <v>7848082</v>
          </cell>
          <cell r="L113">
            <v>7732413</v>
          </cell>
          <cell r="M113">
            <v>7618838</v>
          </cell>
          <cell r="N113">
            <v>7508175</v>
          </cell>
          <cell r="O113">
            <v>7401181</v>
          </cell>
          <cell r="P113">
            <v>7298297</v>
          </cell>
          <cell r="Q113">
            <v>7199685</v>
          </cell>
          <cell r="R113">
            <v>7105143</v>
          </cell>
          <cell r="S113">
            <v>7014366</v>
          </cell>
          <cell r="T113">
            <v>6927034</v>
          </cell>
          <cell r="U113">
            <v>6842781</v>
          </cell>
          <cell r="V113">
            <v>6761305</v>
          </cell>
          <cell r="W113">
            <v>6682491</v>
          </cell>
          <cell r="X113">
            <v>6606064</v>
          </cell>
          <cell r="Y113">
            <v>6531492</v>
          </cell>
          <cell r="Z113">
            <v>6458416</v>
          </cell>
          <cell r="AA113">
            <v>6386644</v>
          </cell>
          <cell r="AB113">
            <v>6316076</v>
          </cell>
          <cell r="AC113">
            <v>6246804</v>
          </cell>
          <cell r="AD113">
            <v>6179026</v>
          </cell>
          <cell r="AE113">
            <v>6112784</v>
          </cell>
          <cell r="AF113">
            <v>6047843</v>
          </cell>
          <cell r="AG113">
            <v>5985865</v>
          </cell>
          <cell r="AH113">
            <v>5928343</v>
          </cell>
          <cell r="AI113">
            <v>5874449</v>
          </cell>
          <cell r="AJ113">
            <v>5823417</v>
          </cell>
          <cell r="AK113">
            <v>5774032</v>
          </cell>
          <cell r="AL113">
            <v>5724559</v>
          </cell>
          <cell r="AM113">
            <v>5672145</v>
          </cell>
          <cell r="AN113">
            <v>5617057</v>
          </cell>
          <cell r="AO113">
            <v>5559592</v>
          </cell>
          <cell r="AP113">
            <v>5500101</v>
          </cell>
          <cell r="AQ113">
            <v>5438917</v>
          </cell>
          <cell r="AR113">
            <v>5376404</v>
          </cell>
          <cell r="AS113">
            <v>5312986</v>
          </cell>
          <cell r="AT113">
            <v>5249088</v>
          </cell>
          <cell r="AU113">
            <v>5185124</v>
          </cell>
          <cell r="AV113">
            <v>5121575</v>
          </cell>
          <cell r="AW113">
            <v>5058833</v>
          </cell>
          <cell r="AX113">
            <v>4997108</v>
          </cell>
          <cell r="AY113">
            <v>4936582</v>
          </cell>
          <cell r="AZ113">
            <v>4877390</v>
          </cell>
          <cell r="BA113">
            <v>4819674</v>
          </cell>
          <cell r="BB113">
            <v>4763500</v>
          </cell>
          <cell r="BC113">
            <v>4708820</v>
          </cell>
          <cell r="BD113">
            <v>4655577</v>
          </cell>
          <cell r="BE113">
            <v>4603697</v>
          </cell>
          <cell r="BF113">
            <v>4553096</v>
          </cell>
          <cell r="BG113">
            <v>4503668</v>
          </cell>
          <cell r="BH113">
            <v>4455296</v>
          </cell>
          <cell r="BI113">
            <v>4407866</v>
          </cell>
          <cell r="BJ113">
            <v>4361277</v>
          </cell>
        </row>
        <row r="114">
          <cell r="B114">
            <v>8487231</v>
          </cell>
          <cell r="C114">
            <v>8475818</v>
          </cell>
          <cell r="D114">
            <v>8468413</v>
          </cell>
          <cell r="E114">
            <v>8464277</v>
          </cell>
          <cell r="F114">
            <v>8461996</v>
          </cell>
          <cell r="G114">
            <v>8457009</v>
          </cell>
          <cell r="H114">
            <v>8465459</v>
          </cell>
          <cell r="I114">
            <v>8452656</v>
          </cell>
          <cell r="J114">
            <v>8418070</v>
          </cell>
          <cell r="K114">
            <v>8361433</v>
          </cell>
          <cell r="L114">
            <v>8285778</v>
          </cell>
          <cell r="M114">
            <v>8174265</v>
          </cell>
          <cell r="N114">
            <v>8061013</v>
          </cell>
          <cell r="O114">
            <v>7946231</v>
          </cell>
          <cell r="P114">
            <v>7830922</v>
          </cell>
          <cell r="Q114">
            <v>7716257</v>
          </cell>
          <cell r="R114">
            <v>7603503</v>
          </cell>
          <cell r="S114">
            <v>7493687</v>
          </cell>
          <cell r="T114">
            <v>7387461</v>
          </cell>
          <cell r="U114">
            <v>7285274</v>
          </cell>
          <cell r="V114">
            <v>7187289</v>
          </cell>
          <cell r="W114">
            <v>7093293</v>
          </cell>
          <cell r="X114">
            <v>7002992</v>
          </cell>
          <cell r="Y114">
            <v>6916122</v>
          </cell>
          <cell r="Z114">
            <v>6832320</v>
          </cell>
          <cell r="AA114">
            <v>6751286</v>
          </cell>
          <cell r="AB114">
            <v>6672831</v>
          </cell>
          <cell r="AC114">
            <v>6596711</v>
          </cell>
          <cell r="AD114">
            <v>6522441</v>
          </cell>
          <cell r="AE114">
            <v>6449662</v>
          </cell>
          <cell r="AF114">
            <v>6378204</v>
          </cell>
          <cell r="AG114">
            <v>6307794</v>
          </cell>
          <cell r="AH114">
            <v>6238675</v>
          </cell>
          <cell r="AI114">
            <v>6171063</v>
          </cell>
          <cell r="AJ114">
            <v>6104961</v>
          </cell>
          <cell r="AK114">
            <v>6040681</v>
          </cell>
          <cell r="AL114">
            <v>5978914</v>
          </cell>
          <cell r="AM114">
            <v>5921595</v>
          </cell>
          <cell r="AN114">
            <v>5867883</v>
          </cell>
          <cell r="AO114">
            <v>5817010</v>
          </cell>
          <cell r="AP114">
            <v>5767796</v>
          </cell>
          <cell r="AQ114">
            <v>5718495</v>
          </cell>
          <cell r="AR114">
            <v>5666239</v>
          </cell>
          <cell r="AS114">
            <v>5611296</v>
          </cell>
          <cell r="AT114">
            <v>5553963</v>
          </cell>
          <cell r="AU114">
            <v>5494618</v>
          </cell>
          <cell r="AV114">
            <v>5433593</v>
          </cell>
          <cell r="AW114">
            <v>5371223</v>
          </cell>
          <cell r="AX114">
            <v>5307935</v>
          </cell>
          <cell r="AY114">
            <v>5244156</v>
          </cell>
          <cell r="AZ114">
            <v>5180292</v>
          </cell>
          <cell r="BA114">
            <v>5116842</v>
          </cell>
          <cell r="BB114">
            <v>5054218</v>
          </cell>
          <cell r="BC114">
            <v>4992623</v>
          </cell>
          <cell r="BD114">
            <v>4932211</v>
          </cell>
          <cell r="BE114">
            <v>4873122</v>
          </cell>
          <cell r="BF114">
            <v>4815497</v>
          </cell>
          <cell r="BG114">
            <v>4759402</v>
          </cell>
          <cell r="BH114">
            <v>4704793</v>
          </cell>
          <cell r="BI114">
            <v>4651620</v>
          </cell>
          <cell r="BJ114">
            <v>4599805</v>
          </cell>
        </row>
        <row r="115">
          <cell r="B115">
            <v>8614988</v>
          </cell>
          <cell r="C115">
            <v>8556415</v>
          </cell>
          <cell r="D115">
            <v>8519877</v>
          </cell>
          <cell r="E115">
            <v>8500653</v>
          </cell>
          <cell r="F115">
            <v>8487543</v>
          </cell>
          <cell r="G115">
            <v>8473701</v>
          </cell>
          <cell r="H115">
            <v>8462615</v>
          </cell>
          <cell r="I115">
            <v>8455516</v>
          </cell>
          <cell r="J115">
            <v>8451680</v>
          </cell>
          <cell r="K115">
            <v>8449676</v>
          </cell>
          <cell r="L115">
            <v>8444955</v>
          </cell>
          <cell r="M115">
            <v>8453733</v>
          </cell>
          <cell r="N115">
            <v>8441389</v>
          </cell>
          <cell r="O115">
            <v>8407297</v>
          </cell>
          <cell r="P115">
            <v>8351178</v>
          </cell>
          <cell r="Q115">
            <v>8276054</v>
          </cell>
          <cell r="R115">
            <v>8165124</v>
          </cell>
          <cell r="S115">
            <v>8052464</v>
          </cell>
          <cell r="T115">
            <v>7938241</v>
          </cell>
          <cell r="U115">
            <v>7823491</v>
          </cell>
          <cell r="V115">
            <v>7709355</v>
          </cell>
          <cell r="W115">
            <v>7596985</v>
          </cell>
          <cell r="X115">
            <v>7487417</v>
          </cell>
          <cell r="Y115">
            <v>7381439</v>
          </cell>
          <cell r="Z115">
            <v>7279475</v>
          </cell>
          <cell r="AA115">
            <v>7181721</v>
          </cell>
          <cell r="AB115">
            <v>7087892</v>
          </cell>
          <cell r="AC115">
            <v>6997720</v>
          </cell>
          <cell r="AD115">
            <v>6910981</v>
          </cell>
          <cell r="AE115">
            <v>6827300</v>
          </cell>
          <cell r="AF115">
            <v>6746366</v>
          </cell>
          <cell r="AG115">
            <v>6667893</v>
          </cell>
          <cell r="AH115">
            <v>6591801</v>
          </cell>
          <cell r="AI115">
            <v>6517569</v>
          </cell>
          <cell r="AJ115">
            <v>6444800</v>
          </cell>
          <cell r="AK115">
            <v>6373354</v>
          </cell>
          <cell r="AL115">
            <v>6303111</v>
          </cell>
          <cell r="AM115">
            <v>6234124</v>
          </cell>
          <cell r="AN115">
            <v>6166612</v>
          </cell>
          <cell r="AO115">
            <v>6100638</v>
          </cell>
          <cell r="AP115">
            <v>6036499</v>
          </cell>
          <cell r="AQ115">
            <v>5974855</v>
          </cell>
          <cell r="AR115">
            <v>5917623</v>
          </cell>
          <cell r="AS115">
            <v>5864024</v>
          </cell>
          <cell r="AT115">
            <v>5813277</v>
          </cell>
          <cell r="AU115">
            <v>5764159</v>
          </cell>
          <cell r="AV115">
            <v>5714921</v>
          </cell>
          <cell r="AW115">
            <v>5662731</v>
          </cell>
          <cell r="AX115">
            <v>5607883</v>
          </cell>
          <cell r="AY115">
            <v>5550673</v>
          </cell>
          <cell r="AZ115">
            <v>5491424</v>
          </cell>
          <cell r="BA115">
            <v>5430457</v>
          </cell>
          <cell r="BB115">
            <v>5368135</v>
          </cell>
          <cell r="BC115">
            <v>5304894</v>
          </cell>
          <cell r="BD115">
            <v>5241170</v>
          </cell>
          <cell r="BE115">
            <v>5177400</v>
          </cell>
          <cell r="BF115">
            <v>5114066</v>
          </cell>
          <cell r="BG115">
            <v>5051531</v>
          </cell>
          <cell r="BH115">
            <v>4989992</v>
          </cell>
          <cell r="BI115">
            <v>4929623</v>
          </cell>
          <cell r="BJ115">
            <v>4870565</v>
          </cell>
        </row>
        <row r="116">
          <cell r="B116">
            <v>8920682</v>
          </cell>
          <cell r="C116">
            <v>8931314</v>
          </cell>
          <cell r="D116">
            <v>8874671</v>
          </cell>
          <cell r="E116">
            <v>8775351</v>
          </cell>
          <cell r="F116">
            <v>8673626</v>
          </cell>
          <cell r="G116">
            <v>8595641</v>
          </cell>
          <cell r="H116">
            <v>8537516</v>
          </cell>
          <cell r="I116">
            <v>8501358</v>
          </cell>
          <cell r="J116">
            <v>8482441</v>
          </cell>
          <cell r="K116">
            <v>8469621</v>
          </cell>
          <cell r="L116">
            <v>8456048</v>
          </cell>
          <cell r="M116">
            <v>8445364</v>
          </cell>
          <cell r="N116">
            <v>8438804</v>
          </cell>
          <cell r="O116">
            <v>8435542</v>
          </cell>
          <cell r="P116">
            <v>8434160</v>
          </cell>
          <cell r="Q116">
            <v>8430077</v>
          </cell>
          <cell r="R116">
            <v>8439451</v>
          </cell>
          <cell r="S116">
            <v>8427714</v>
          </cell>
          <cell r="T116">
            <v>8394229</v>
          </cell>
          <cell r="U116">
            <v>8338727</v>
          </cell>
          <cell r="V116">
            <v>8264254</v>
          </cell>
          <cell r="W116">
            <v>8153865</v>
          </cell>
          <cell r="X116">
            <v>8041597</v>
          </cell>
          <cell r="Y116">
            <v>7927743</v>
          </cell>
          <cell r="Z116">
            <v>7813352</v>
          </cell>
          <cell r="AA116">
            <v>7699555</v>
          </cell>
          <cell r="AB116">
            <v>7587486</v>
          </cell>
          <cell r="AC116">
            <v>7478189</v>
          </cell>
          <cell r="AD116">
            <v>7372457</v>
          </cell>
          <cell r="AE116">
            <v>7270726</v>
          </cell>
          <cell r="AF116">
            <v>7173182</v>
          </cell>
          <cell r="AG116">
            <v>7079446</v>
          </cell>
          <cell r="AH116">
            <v>6989435</v>
          </cell>
          <cell r="AI116">
            <v>6902824</v>
          </cell>
          <cell r="AJ116">
            <v>6819250</v>
          </cell>
          <cell r="AK116">
            <v>6738408</v>
          </cell>
          <cell r="AL116">
            <v>6660180</v>
          </cell>
          <cell r="AM116">
            <v>6584314</v>
          </cell>
          <cell r="AN116">
            <v>6510291</v>
          </cell>
          <cell r="AO116">
            <v>6437733</v>
          </cell>
          <cell r="AP116">
            <v>6366461</v>
          </cell>
          <cell r="AQ116">
            <v>6296374</v>
          </cell>
          <cell r="AR116">
            <v>6227559</v>
          </cell>
          <cell r="AS116">
            <v>6160238</v>
          </cell>
          <cell r="AT116">
            <v>6094449</v>
          </cell>
          <cell r="AU116">
            <v>6030448</v>
          </cell>
          <cell r="AV116">
            <v>5968958</v>
          </cell>
          <cell r="AW116">
            <v>5911892</v>
          </cell>
          <cell r="AX116">
            <v>5858411</v>
          </cell>
          <cell r="AY116">
            <v>5807747</v>
          </cell>
          <cell r="AZ116">
            <v>5758737</v>
          </cell>
          <cell r="BA116">
            <v>5709624</v>
          </cell>
          <cell r="BB116">
            <v>5657562</v>
          </cell>
          <cell r="BC116">
            <v>5602813</v>
          </cell>
          <cell r="BD116">
            <v>5545694</v>
          </cell>
          <cell r="BE116">
            <v>5486542</v>
          </cell>
          <cell r="BF116">
            <v>5425673</v>
          </cell>
          <cell r="BG116">
            <v>5363447</v>
          </cell>
          <cell r="BH116">
            <v>5300301</v>
          </cell>
          <cell r="BI116">
            <v>5236675</v>
          </cell>
          <cell r="BJ116">
            <v>5173013</v>
          </cell>
        </row>
        <row r="117">
          <cell r="B117">
            <v>8096049</v>
          </cell>
          <cell r="C117">
            <v>8290221</v>
          </cell>
          <cell r="D117">
            <v>8491484</v>
          </cell>
          <cell r="E117">
            <v>8678036</v>
          </cell>
          <cell r="F117">
            <v>8817740</v>
          </cell>
          <cell r="G117">
            <v>8891746</v>
          </cell>
          <cell r="H117">
            <v>8902838</v>
          </cell>
          <cell r="I117">
            <v>8846836</v>
          </cell>
          <cell r="J117">
            <v>8748274</v>
          </cell>
          <cell r="K117">
            <v>8647312</v>
          </cell>
          <cell r="L117">
            <v>8569968</v>
          </cell>
          <cell r="M117">
            <v>8512579</v>
          </cell>
          <cell r="N117">
            <v>8477244</v>
          </cell>
          <cell r="O117">
            <v>8459143</v>
          </cell>
          <cell r="P117">
            <v>8447136</v>
          </cell>
          <cell r="Q117">
            <v>8434416</v>
          </cell>
          <cell r="R117">
            <v>8424610</v>
          </cell>
          <cell r="S117">
            <v>8418925</v>
          </cell>
          <cell r="T117">
            <v>8416472</v>
          </cell>
          <cell r="U117">
            <v>8415846</v>
          </cell>
          <cell r="V117">
            <v>8412457</v>
          </cell>
          <cell r="W117">
            <v>8422289</v>
          </cell>
          <cell r="X117">
            <v>8410855</v>
          </cell>
          <cell r="Y117">
            <v>8377712</v>
          </cell>
          <cell r="Z117">
            <v>8322582</v>
          </cell>
          <cell r="AA117">
            <v>8248511</v>
          </cell>
          <cell r="AB117">
            <v>8138559</v>
          </cell>
          <cell r="AC117">
            <v>8026679</v>
          </cell>
          <cell r="AD117">
            <v>7913204</v>
          </cell>
          <cell r="AE117">
            <v>7799206</v>
          </cell>
          <cell r="AF117">
            <v>7685790</v>
          </cell>
          <cell r="AG117">
            <v>7573922</v>
          </cell>
          <cell r="AH117">
            <v>7464891</v>
          </cell>
          <cell r="AI117">
            <v>7359412</v>
          </cell>
          <cell r="AJ117">
            <v>7257914</v>
          </cell>
          <cell r="AK117">
            <v>7160627</v>
          </cell>
          <cell r="AL117">
            <v>7067288</v>
          </cell>
          <cell r="AM117">
            <v>6977627</v>
          </cell>
          <cell r="AN117">
            <v>6891342</v>
          </cell>
          <cell r="AO117">
            <v>6808085</v>
          </cell>
          <cell r="AP117">
            <v>6727537</v>
          </cell>
          <cell r="AQ117">
            <v>6649596</v>
          </cell>
          <cell r="AR117">
            <v>6573996</v>
          </cell>
          <cell r="AS117">
            <v>6500231</v>
          </cell>
          <cell r="AT117">
            <v>6427914</v>
          </cell>
          <cell r="AU117">
            <v>6356909</v>
          </cell>
          <cell r="AV117">
            <v>6287072</v>
          </cell>
          <cell r="AW117">
            <v>6218470</v>
          </cell>
          <cell r="AX117">
            <v>6151358</v>
          </cell>
          <cell r="AY117">
            <v>6085764</v>
          </cell>
          <cell r="AZ117">
            <v>6021940</v>
          </cell>
          <cell r="BA117">
            <v>5960630</v>
          </cell>
          <cell r="BB117">
            <v>5903727</v>
          </cell>
          <cell r="BC117">
            <v>5850389</v>
          </cell>
          <cell r="BD117">
            <v>5799864</v>
          </cell>
          <cell r="BE117">
            <v>5751001</v>
          </cell>
          <cell r="BF117">
            <v>5702025</v>
          </cell>
          <cell r="BG117">
            <v>5650098</v>
          </cell>
          <cell r="BH117">
            <v>5595490</v>
          </cell>
          <cell r="BI117">
            <v>5538510</v>
          </cell>
          <cell r="BJ117">
            <v>5479478</v>
          </cell>
        </row>
        <row r="118">
          <cell r="B118">
            <v>7208187</v>
          </cell>
          <cell r="C118">
            <v>7348977</v>
          </cell>
          <cell r="D118">
            <v>7509411</v>
          </cell>
          <cell r="E118">
            <v>7685734</v>
          </cell>
          <cell r="F118">
            <v>7872059</v>
          </cell>
          <cell r="G118">
            <v>8062389</v>
          </cell>
          <cell r="H118">
            <v>8256516</v>
          </cell>
          <cell r="I118">
            <v>8457690</v>
          </cell>
          <cell r="J118">
            <v>8644196</v>
          </cell>
          <cell r="K118">
            <v>8784018</v>
          </cell>
          <cell r="L118">
            <v>8858402</v>
          </cell>
          <cell r="M118">
            <v>8870281</v>
          </cell>
          <cell r="N118">
            <v>8815493</v>
          </cell>
          <cell r="O118">
            <v>8718323</v>
          </cell>
          <cell r="P118">
            <v>8618766</v>
          </cell>
          <cell r="Q118">
            <v>8542753</v>
          </cell>
          <cell r="R118">
            <v>8486640</v>
          </cell>
          <cell r="S118">
            <v>8452497</v>
          </cell>
          <cell r="T118">
            <v>8435486</v>
          </cell>
          <cell r="U118">
            <v>8424527</v>
          </cell>
          <cell r="V118">
            <v>8412797</v>
          </cell>
          <cell r="W118">
            <v>8403721</v>
          </cell>
          <cell r="X118">
            <v>8398488</v>
          </cell>
          <cell r="Y118">
            <v>8396441</v>
          </cell>
          <cell r="Z118">
            <v>8396166</v>
          </cell>
          <cell r="AA118">
            <v>8393100</v>
          </cell>
          <cell r="AB118">
            <v>8403166</v>
          </cell>
          <cell r="AC118">
            <v>8391955</v>
          </cell>
          <cell r="AD118">
            <v>8359053</v>
          </cell>
          <cell r="AE118">
            <v>8304215</v>
          </cell>
          <cell r="AF118">
            <v>8230472</v>
          </cell>
          <cell r="AG118">
            <v>8120701</v>
          </cell>
          <cell r="AH118">
            <v>8009130</v>
          </cell>
          <cell r="AI118">
            <v>7895982</v>
          </cell>
          <cell r="AJ118">
            <v>7782304</v>
          </cell>
          <cell r="AK118">
            <v>7669217</v>
          </cell>
          <cell r="AL118">
            <v>7557924</v>
          </cell>
          <cell r="AM118">
            <v>7449387</v>
          </cell>
          <cell r="AN118">
            <v>7344370</v>
          </cell>
          <cell r="AO118">
            <v>7243343</v>
          </cell>
          <cell r="AP118">
            <v>7146459</v>
          </cell>
          <cell r="AQ118">
            <v>7053495</v>
          </cell>
          <cell r="AR118">
            <v>6964233</v>
          </cell>
          <cell r="AS118">
            <v>6878305</v>
          </cell>
          <cell r="AT118">
            <v>6795395</v>
          </cell>
          <cell r="AU118">
            <v>6715172</v>
          </cell>
          <cell r="AV118">
            <v>6637547</v>
          </cell>
          <cell r="AW118">
            <v>6562242</v>
          </cell>
          <cell r="AX118">
            <v>6488765</v>
          </cell>
          <cell r="AY118">
            <v>6416717</v>
          </cell>
          <cell r="AZ118">
            <v>6345977</v>
          </cell>
          <cell r="BA118">
            <v>6276373</v>
          </cell>
          <cell r="BB118">
            <v>6208000</v>
          </cell>
          <cell r="BC118">
            <v>6141113</v>
          </cell>
          <cell r="BD118">
            <v>6075725</v>
          </cell>
          <cell r="BE118">
            <v>6012089</v>
          </cell>
          <cell r="BF118">
            <v>5950974</v>
          </cell>
          <cell r="BG118">
            <v>5894247</v>
          </cell>
          <cell r="BH118">
            <v>5841066</v>
          </cell>
          <cell r="BI118">
            <v>5790720</v>
          </cell>
          <cell r="BJ118">
            <v>5742031</v>
          </cell>
        </row>
        <row r="119">
          <cell r="B119">
            <v>6734234</v>
          </cell>
          <cell r="C119">
            <v>6802684</v>
          </cell>
          <cell r="D119">
            <v>6873000</v>
          </cell>
          <cell r="E119">
            <v>6951985</v>
          </cell>
          <cell r="F119">
            <v>7048780</v>
          </cell>
          <cell r="G119">
            <v>7168663</v>
          </cell>
          <cell r="H119">
            <v>7309699</v>
          </cell>
          <cell r="I119">
            <v>7470243</v>
          </cell>
          <cell r="J119">
            <v>7646554</v>
          </cell>
          <cell r="K119">
            <v>7832802</v>
          </cell>
          <cell r="L119">
            <v>8022996</v>
          </cell>
          <cell r="M119">
            <v>8217132</v>
          </cell>
          <cell r="N119">
            <v>8418481</v>
          </cell>
          <cell r="O119">
            <v>8605310</v>
          </cell>
          <cell r="P119">
            <v>8745726</v>
          </cell>
          <cell r="Q119">
            <v>8821076</v>
          </cell>
          <cell r="R119">
            <v>8834163</v>
          </cell>
          <cell r="S119">
            <v>8780826</v>
          </cell>
          <cell r="T119">
            <v>8685280</v>
          </cell>
          <cell r="U119">
            <v>8587322</v>
          </cell>
          <cell r="V119">
            <v>8512792</v>
          </cell>
          <cell r="W119">
            <v>8457859</v>
          </cell>
          <cell r="X119">
            <v>8424535</v>
          </cell>
          <cell r="Y119">
            <v>8408238</v>
          </cell>
          <cell r="Z119">
            <v>8397913</v>
          </cell>
          <cell r="AA119">
            <v>8386776</v>
          </cell>
          <cell r="AB119">
            <v>8378219</v>
          </cell>
          <cell r="AC119">
            <v>8373445</v>
          </cell>
          <cell r="AD119">
            <v>8371801</v>
          </cell>
          <cell r="AE119">
            <v>8371875</v>
          </cell>
          <cell r="AF119">
            <v>8369108</v>
          </cell>
          <cell r="AG119">
            <v>8379227</v>
          </cell>
          <cell r="AH119">
            <v>8368190</v>
          </cell>
          <cell r="AI119">
            <v>8335537</v>
          </cell>
          <cell r="AJ119">
            <v>8281002</v>
          </cell>
          <cell r="AK119">
            <v>8207583</v>
          </cell>
          <cell r="AL119">
            <v>8098553</v>
          </cell>
          <cell r="AM119">
            <v>7987700</v>
          </cell>
          <cell r="AN119">
            <v>7875231</v>
          </cell>
          <cell r="AO119">
            <v>7762208</v>
          </cell>
          <cell r="AP119">
            <v>7649713</v>
          </cell>
          <cell r="AQ119">
            <v>7538945</v>
          </cell>
          <cell r="AR119">
            <v>7430943</v>
          </cell>
          <cell r="AS119">
            <v>7326480</v>
          </cell>
          <cell r="AT119">
            <v>7225974</v>
          </cell>
          <cell r="AU119">
            <v>7129579</v>
          </cell>
          <cell r="AV119">
            <v>7037074</v>
          </cell>
          <cell r="AW119">
            <v>6948242</v>
          </cell>
          <cell r="AX119">
            <v>6862704</v>
          </cell>
          <cell r="AY119">
            <v>6780173</v>
          </cell>
          <cell r="AZ119">
            <v>6700306</v>
          </cell>
          <cell r="BA119">
            <v>6623025</v>
          </cell>
          <cell r="BB119">
            <v>6548042</v>
          </cell>
          <cell r="BC119">
            <v>6474879</v>
          </cell>
          <cell r="BD119">
            <v>6403129</v>
          </cell>
          <cell r="BE119">
            <v>6332678</v>
          </cell>
          <cell r="BF119">
            <v>6263333</v>
          </cell>
          <cell r="BG119">
            <v>6195215</v>
          </cell>
          <cell r="BH119">
            <v>6128576</v>
          </cell>
          <cell r="BI119">
            <v>6063419</v>
          </cell>
          <cell r="BJ119">
            <v>6000010</v>
          </cell>
        </row>
        <row r="120">
          <cell r="B120">
            <v>6302187</v>
          </cell>
          <cell r="C120">
            <v>6404598</v>
          </cell>
          <cell r="D120">
            <v>6486317</v>
          </cell>
          <cell r="E120">
            <v>6553724</v>
          </cell>
          <cell r="F120">
            <v>6617077</v>
          </cell>
          <cell r="G120">
            <v>6683762</v>
          </cell>
          <cell r="H120">
            <v>6753021</v>
          </cell>
          <cell r="I120">
            <v>6824104</v>
          </cell>
          <cell r="J120">
            <v>6903755</v>
          </cell>
          <cell r="K120">
            <v>7001064</v>
          </cell>
          <cell r="L120">
            <v>7121269</v>
          </cell>
          <cell r="M120">
            <v>7262540</v>
          </cell>
          <cell r="N120">
            <v>7423305</v>
          </cell>
          <cell r="O120">
            <v>7599781</v>
          </cell>
          <cell r="P120">
            <v>7786206</v>
          </cell>
          <cell r="Q120">
            <v>7976626</v>
          </cell>
          <cell r="R120">
            <v>8170982</v>
          </cell>
          <cell r="S120">
            <v>8372501</v>
          </cell>
          <cell r="T120">
            <v>8559587</v>
          </cell>
          <cell r="U120">
            <v>8700521</v>
          </cell>
          <cell r="V120">
            <v>8776742</v>
          </cell>
          <cell r="W120">
            <v>8790872</v>
          </cell>
          <cell r="X120">
            <v>8738752</v>
          </cell>
          <cell r="Y120">
            <v>8644590</v>
          </cell>
          <cell r="Z120">
            <v>8547970</v>
          </cell>
          <cell r="AA120">
            <v>8474608</v>
          </cell>
          <cell r="AB120">
            <v>8420709</v>
          </cell>
          <cell r="AC120">
            <v>8388251</v>
          </cell>
          <cell r="AD120">
            <v>8372695</v>
          </cell>
          <cell r="AE120">
            <v>8363031</v>
          </cell>
          <cell r="AF120">
            <v>8352513</v>
          </cell>
          <cell r="AG120">
            <v>8344406</v>
          </cell>
          <cell r="AH120">
            <v>8340082</v>
          </cell>
          <cell r="AI120">
            <v>8338810</v>
          </cell>
          <cell r="AJ120">
            <v>8339218</v>
          </cell>
          <cell r="AK120">
            <v>8336783</v>
          </cell>
          <cell r="AL120">
            <v>8347437</v>
          </cell>
          <cell r="AM120">
            <v>8336985</v>
          </cell>
          <cell r="AN120">
            <v>8304928</v>
          </cell>
          <cell r="AO120">
            <v>8251046</v>
          </cell>
          <cell r="AP120">
            <v>8178346</v>
          </cell>
          <cell r="AQ120">
            <v>8070141</v>
          </cell>
          <cell r="AR120">
            <v>7960074</v>
          </cell>
          <cell r="AS120">
            <v>7848355</v>
          </cell>
          <cell r="AT120">
            <v>7736004</v>
          </cell>
          <cell r="AU120">
            <v>7624170</v>
          </cell>
          <cell r="AV120">
            <v>7514088</v>
          </cell>
          <cell r="AW120">
            <v>7406753</v>
          </cell>
          <cell r="AX120">
            <v>7302938</v>
          </cell>
          <cell r="AY120">
            <v>7203010</v>
          </cell>
          <cell r="AZ120">
            <v>7107156</v>
          </cell>
          <cell r="BA120">
            <v>7015196</v>
          </cell>
          <cell r="BB120">
            <v>6926843</v>
          </cell>
          <cell r="BC120">
            <v>6841754</v>
          </cell>
          <cell r="BD120">
            <v>6759692</v>
          </cell>
          <cell r="BE120">
            <v>6680254</v>
          </cell>
          <cell r="BF120">
            <v>6603390</v>
          </cell>
          <cell r="BG120">
            <v>6528799</v>
          </cell>
          <cell r="BH120">
            <v>6456008</v>
          </cell>
          <cell r="BI120">
            <v>6384606</v>
          </cell>
          <cell r="BJ120">
            <v>6314497</v>
          </cell>
        </row>
        <row r="121">
          <cell r="B121">
            <v>5470281</v>
          </cell>
          <cell r="C121">
            <v>5635784</v>
          </cell>
          <cell r="D121">
            <v>5802880</v>
          </cell>
          <cell r="E121">
            <v>5964531</v>
          </cell>
          <cell r="F121">
            <v>6110186</v>
          </cell>
          <cell r="G121">
            <v>6233784</v>
          </cell>
          <cell r="H121">
            <v>6336998</v>
          </cell>
          <cell r="I121">
            <v>6419703</v>
          </cell>
          <cell r="J121">
            <v>6488222</v>
          </cell>
          <cell r="K121">
            <v>6552657</v>
          </cell>
          <cell r="L121">
            <v>6620367</v>
          </cell>
          <cell r="M121">
            <v>6690610</v>
          </cell>
          <cell r="N121">
            <v>6762663</v>
          </cell>
          <cell r="O121">
            <v>6843208</v>
          </cell>
          <cell r="P121">
            <v>6941260</v>
          </cell>
          <cell r="Q121">
            <v>7062021</v>
          </cell>
          <cell r="R121">
            <v>7203663</v>
          </cell>
          <cell r="S121">
            <v>7364596</v>
          </cell>
          <cell r="T121">
            <v>7541101</v>
          </cell>
          <cell r="U121">
            <v>7727483</v>
          </cell>
          <cell r="V121">
            <v>7917843</v>
          </cell>
          <cell r="W121">
            <v>8112050</v>
          </cell>
          <cell r="X121">
            <v>8313249</v>
          </cell>
          <cell r="Y121">
            <v>8500088</v>
          </cell>
          <cell r="Z121">
            <v>8641080</v>
          </cell>
          <cell r="AA121">
            <v>8717778</v>
          </cell>
          <cell r="AB121">
            <v>8732780</v>
          </cell>
          <cell r="AC121">
            <v>8681949</v>
          </cell>
          <cell r="AD121">
            <v>8589334</v>
          </cell>
          <cell r="AE121">
            <v>8494233</v>
          </cell>
          <cell r="AF121">
            <v>8422220</v>
          </cell>
          <cell r="AG121">
            <v>8369372</v>
          </cell>
          <cell r="AH121">
            <v>8337818</v>
          </cell>
          <cell r="AI121">
            <v>8322996</v>
          </cell>
          <cell r="AJ121">
            <v>8313983</v>
          </cell>
          <cell r="AK121">
            <v>8304093</v>
          </cell>
          <cell r="AL121">
            <v>8296768</v>
          </cell>
          <cell r="AM121">
            <v>8293151</v>
          </cell>
          <cell r="AN121">
            <v>8292537</v>
          </cell>
          <cell r="AO121">
            <v>8293580</v>
          </cell>
          <cell r="AP121">
            <v>8291763</v>
          </cell>
          <cell r="AQ121">
            <v>8302900</v>
          </cell>
          <cell r="AR121">
            <v>8293045</v>
          </cell>
          <cell r="AS121">
            <v>8261691</v>
          </cell>
          <cell r="AT121">
            <v>8208556</v>
          </cell>
          <cell r="AU121">
            <v>8136619</v>
          </cell>
          <cell r="AV121">
            <v>8029387</v>
          </cell>
          <cell r="AW121">
            <v>7920285</v>
          </cell>
          <cell r="AX121">
            <v>7809499</v>
          </cell>
          <cell r="AY121">
            <v>7698079</v>
          </cell>
          <cell r="AZ121">
            <v>7587173</v>
          </cell>
          <cell r="BA121">
            <v>7477934</v>
          </cell>
          <cell r="BB121">
            <v>7371381</v>
          </cell>
          <cell r="BC121">
            <v>7268311</v>
          </cell>
          <cell r="BD121">
            <v>7169123</v>
          </cell>
          <cell r="BE121">
            <v>7074020</v>
          </cell>
          <cell r="BF121">
            <v>6982738</v>
          </cell>
          <cell r="BG121">
            <v>6895025</v>
          </cell>
          <cell r="BH121">
            <v>6810573</v>
          </cell>
          <cell r="BI121">
            <v>6729082</v>
          </cell>
          <cell r="BJ121">
            <v>6650184</v>
          </cell>
        </row>
        <row r="122">
          <cell r="B122">
            <v>4565238</v>
          </cell>
          <cell r="C122">
            <v>4728454</v>
          </cell>
          <cell r="D122">
            <v>4890915</v>
          </cell>
          <cell r="E122">
            <v>5053210</v>
          </cell>
          <cell r="F122">
            <v>5216606</v>
          </cell>
          <cell r="G122">
            <v>5381264</v>
          </cell>
          <cell r="H122">
            <v>5546549</v>
          </cell>
          <cell r="I122">
            <v>5713409</v>
          </cell>
          <cell r="J122">
            <v>5874903</v>
          </cell>
          <cell r="K122">
            <v>6020606</v>
          </cell>
          <cell r="L122">
            <v>6144517</v>
          </cell>
          <cell r="M122">
            <v>6248398</v>
          </cell>
          <cell r="N122">
            <v>6332117</v>
          </cell>
          <cell r="O122">
            <v>6401824</v>
          </cell>
          <cell r="P122">
            <v>6467486</v>
          </cell>
          <cell r="Q122">
            <v>6536317</v>
          </cell>
          <cell r="R122">
            <v>6607609</v>
          </cell>
          <cell r="S122">
            <v>6680665</v>
          </cell>
          <cell r="T122">
            <v>6762076</v>
          </cell>
          <cell r="U122">
            <v>6860758</v>
          </cell>
          <cell r="V122">
            <v>6981865</v>
          </cell>
          <cell r="W122">
            <v>7123493</v>
          </cell>
          <cell r="X122">
            <v>7284093</v>
          </cell>
          <cell r="Y122">
            <v>7460079</v>
          </cell>
          <cell r="Z122">
            <v>7645818</v>
          </cell>
          <cell r="AA122">
            <v>7835496</v>
          </cell>
          <cell r="AB122">
            <v>8028941</v>
          </cell>
          <cell r="AC122">
            <v>8229275</v>
          </cell>
          <cell r="AD122">
            <v>8415371</v>
          </cell>
          <cell r="AE122">
            <v>8556060</v>
          </cell>
          <cell r="AF122">
            <v>8633043</v>
          </cell>
          <cell r="AG122">
            <v>8648823</v>
          </cell>
          <cell r="AH122">
            <v>8599433</v>
          </cell>
          <cell r="AI122">
            <v>8508675</v>
          </cell>
          <cell r="AJ122">
            <v>8415472</v>
          </cell>
          <cell r="AK122">
            <v>8345097</v>
          </cell>
          <cell r="AL122">
            <v>8293780</v>
          </cell>
          <cell r="AM122">
            <v>8263509</v>
          </cell>
          <cell r="AN122">
            <v>8249746</v>
          </cell>
          <cell r="AO122">
            <v>8241667</v>
          </cell>
          <cell r="AP122">
            <v>8232673</v>
          </cell>
          <cell r="AQ122">
            <v>8226176</v>
          </cell>
          <cell r="AR122">
            <v>8223327</v>
          </cell>
          <cell r="AS122">
            <v>8223462</v>
          </cell>
          <cell r="AT122">
            <v>8225189</v>
          </cell>
          <cell r="AU122">
            <v>8224047</v>
          </cell>
          <cell r="AV122">
            <v>8235751</v>
          </cell>
          <cell r="AW122">
            <v>8226561</v>
          </cell>
          <cell r="AX122">
            <v>8195969</v>
          </cell>
          <cell r="AY122">
            <v>8143765</v>
          </cell>
          <cell r="AZ122">
            <v>8072911</v>
          </cell>
          <cell r="BA122">
            <v>7967015</v>
          </cell>
          <cell r="BB122">
            <v>7859204</v>
          </cell>
          <cell r="BC122">
            <v>7749703</v>
          </cell>
          <cell r="BD122">
            <v>7639517</v>
          </cell>
          <cell r="BE122">
            <v>7529800</v>
          </cell>
          <cell r="BF122">
            <v>7421736</v>
          </cell>
          <cell r="BG122">
            <v>7316338</v>
          </cell>
          <cell r="BH122">
            <v>7214373</v>
          </cell>
          <cell r="BI122">
            <v>7116239</v>
          </cell>
          <cell r="BJ122">
            <v>7022123</v>
          </cell>
        </row>
        <row r="123">
          <cell r="B123">
            <v>3670106</v>
          </cell>
          <cell r="C123">
            <v>3824613</v>
          </cell>
          <cell r="D123">
            <v>3979913</v>
          </cell>
          <cell r="E123">
            <v>4136228</v>
          </cell>
          <cell r="F123">
            <v>4294715</v>
          </cell>
          <cell r="G123">
            <v>4455852</v>
          </cell>
          <cell r="H123">
            <v>4617999</v>
          </cell>
          <cell r="I123">
            <v>4779466</v>
          </cell>
          <cell r="J123">
            <v>4940806</v>
          </cell>
          <cell r="K123">
            <v>5103257</v>
          </cell>
          <cell r="L123">
            <v>5266965</v>
          </cell>
          <cell r="M123">
            <v>5431370</v>
          </cell>
          <cell r="N123">
            <v>5597419</v>
          </cell>
          <cell r="O123">
            <v>5758270</v>
          </cell>
          <cell r="P123">
            <v>5903671</v>
          </cell>
          <cell r="Q123">
            <v>6027724</v>
          </cell>
          <cell r="R123">
            <v>6132091</v>
          </cell>
          <cell r="S123">
            <v>6216646</v>
          </cell>
          <cell r="T123">
            <v>6287407</v>
          </cell>
          <cell r="U123">
            <v>6354175</v>
          </cell>
          <cell r="V123">
            <v>6424001</v>
          </cell>
          <cell r="W123">
            <v>6496128</v>
          </cell>
          <cell r="X123">
            <v>6569866</v>
          </cell>
          <cell r="Y123">
            <v>6651785</v>
          </cell>
          <cell r="Z123">
            <v>6750660</v>
          </cell>
          <cell r="AA123">
            <v>6871579</v>
          </cell>
          <cell r="AB123">
            <v>7012653</v>
          </cell>
          <cell r="AC123">
            <v>7172346</v>
          </cell>
          <cell r="AD123">
            <v>7347144</v>
          </cell>
          <cell r="AE123">
            <v>7531520</v>
          </cell>
          <cell r="AF123">
            <v>7719790</v>
          </cell>
          <cell r="AG123">
            <v>7911741</v>
          </cell>
          <cell r="AH123">
            <v>8110567</v>
          </cell>
          <cell r="AI123">
            <v>8295349</v>
          </cell>
          <cell r="AJ123">
            <v>8435314</v>
          </cell>
          <cell r="AK123">
            <v>8512419</v>
          </cell>
          <cell r="AL123">
            <v>8529243</v>
          </cell>
          <cell r="AM123">
            <v>8481812</v>
          </cell>
          <cell r="AN123">
            <v>8393605</v>
          </cell>
          <cell r="AO123">
            <v>8302942</v>
          </cell>
          <cell r="AP123">
            <v>8234725</v>
          </cell>
          <cell r="AQ123">
            <v>8185257</v>
          </cell>
          <cell r="AR123">
            <v>8156438</v>
          </cell>
          <cell r="AS123">
            <v>8143810</v>
          </cell>
          <cell r="AT123">
            <v>8136756</v>
          </cell>
          <cell r="AU123">
            <v>8128802</v>
          </cell>
          <cell r="AV123">
            <v>8123304</v>
          </cell>
          <cell r="AW123">
            <v>8121357</v>
          </cell>
          <cell r="AX123">
            <v>8122306</v>
          </cell>
          <cell r="AY123">
            <v>8124777</v>
          </cell>
          <cell r="AZ123">
            <v>8124357</v>
          </cell>
          <cell r="BA123">
            <v>8136649</v>
          </cell>
          <cell r="BB123">
            <v>8128196</v>
          </cell>
          <cell r="BC123">
            <v>8098537</v>
          </cell>
          <cell r="BD123">
            <v>8047473</v>
          </cell>
          <cell r="BE123">
            <v>7977938</v>
          </cell>
          <cell r="BF123">
            <v>7873834</v>
          </cell>
          <cell r="BG123">
            <v>7767805</v>
          </cell>
          <cell r="BH123">
            <v>7660046</v>
          </cell>
          <cell r="BI123">
            <v>7551570</v>
          </cell>
          <cell r="BJ123">
            <v>7443520</v>
          </cell>
        </row>
        <row r="124">
          <cell r="B124">
            <v>2858334</v>
          </cell>
          <cell r="C124">
            <v>2966203</v>
          </cell>
          <cell r="D124">
            <v>3095108</v>
          </cell>
          <cell r="E124">
            <v>3239508</v>
          </cell>
          <cell r="F124">
            <v>3390226</v>
          </cell>
          <cell r="G124">
            <v>3541401</v>
          </cell>
          <cell r="H124">
            <v>3693942</v>
          </cell>
          <cell r="I124">
            <v>3847352</v>
          </cell>
          <cell r="J124">
            <v>4001825</v>
          </cell>
          <cell r="K124">
            <v>4158483</v>
          </cell>
          <cell r="L124">
            <v>4317778</v>
          </cell>
          <cell r="M124">
            <v>4478153</v>
          </cell>
          <cell r="N124">
            <v>4637953</v>
          </cell>
          <cell r="O124">
            <v>4797722</v>
          </cell>
          <cell r="P124">
            <v>4958647</v>
          </cell>
          <cell r="Q124">
            <v>5120879</v>
          </cell>
          <cell r="R124">
            <v>5283841</v>
          </cell>
          <cell r="S124">
            <v>5448426</v>
          </cell>
          <cell r="T124">
            <v>5607955</v>
          </cell>
          <cell r="U124">
            <v>5752390</v>
          </cell>
          <cell r="V124">
            <v>5875979</v>
          </cell>
          <cell r="W124">
            <v>5980290</v>
          </cell>
          <cell r="X124">
            <v>6065203</v>
          </cell>
          <cell r="Y124">
            <v>6136621</v>
          </cell>
          <cell r="Z124">
            <v>6204086</v>
          </cell>
          <cell r="AA124">
            <v>6274483</v>
          </cell>
          <cell r="AB124">
            <v>6347070</v>
          </cell>
          <cell r="AC124">
            <v>6421160</v>
          </cell>
          <cell r="AD124">
            <v>6503218</v>
          </cell>
          <cell r="AE124">
            <v>6601828</v>
          </cell>
          <cell r="AF124">
            <v>6721984</v>
          </cell>
          <cell r="AG124">
            <v>6861813</v>
          </cell>
          <cell r="AH124">
            <v>7019900</v>
          </cell>
          <cell r="AI124">
            <v>7192736</v>
          </cell>
          <cell r="AJ124">
            <v>7374994</v>
          </cell>
          <cell r="AK124">
            <v>7561142</v>
          </cell>
          <cell r="AL124">
            <v>7750995</v>
          </cell>
          <cell r="AM124">
            <v>7947573</v>
          </cell>
          <cell r="AN124">
            <v>8130334</v>
          </cell>
          <cell r="AO124">
            <v>8269024</v>
          </cell>
          <cell r="AP124">
            <v>8345993</v>
          </cell>
          <cell r="AQ124">
            <v>8363809</v>
          </cell>
          <cell r="AR124">
            <v>8318616</v>
          </cell>
          <cell r="AS124">
            <v>8233467</v>
          </cell>
          <cell r="AT124">
            <v>8145915</v>
          </cell>
          <cell r="AU124">
            <v>8080341</v>
          </cell>
          <cell r="AV124">
            <v>8033110</v>
          </cell>
          <cell r="AW124">
            <v>8006036</v>
          </cell>
          <cell r="AX124">
            <v>7994726</v>
          </cell>
          <cell r="AY124">
            <v>7988810</v>
          </cell>
          <cell r="AZ124">
            <v>7981996</v>
          </cell>
          <cell r="BA124">
            <v>7977534</v>
          </cell>
          <cell r="BB124">
            <v>7976547</v>
          </cell>
          <cell r="BC124">
            <v>7978377</v>
          </cell>
          <cell r="BD124">
            <v>7981635</v>
          </cell>
          <cell r="BE124">
            <v>7981978</v>
          </cell>
          <cell r="BF124">
            <v>7994803</v>
          </cell>
          <cell r="BG124">
            <v>7987154</v>
          </cell>
          <cell r="BH124">
            <v>7958627</v>
          </cell>
          <cell r="BI124">
            <v>7909041</v>
          </cell>
          <cell r="BJ124">
            <v>7841245</v>
          </cell>
        </row>
        <row r="125">
          <cell r="B125">
            <v>2403019</v>
          </cell>
          <cell r="C125">
            <v>2458834</v>
          </cell>
          <cell r="D125">
            <v>2507615</v>
          </cell>
          <cell r="E125">
            <v>2557911</v>
          </cell>
          <cell r="F125">
            <v>2622675</v>
          </cell>
          <cell r="G125">
            <v>2709457</v>
          </cell>
          <cell r="H125">
            <v>2816093</v>
          </cell>
          <cell r="I125">
            <v>2942803</v>
          </cell>
          <cell r="J125">
            <v>3084337</v>
          </cell>
          <cell r="K125">
            <v>3231994</v>
          </cell>
          <cell r="L125">
            <v>3380202</v>
          </cell>
          <cell r="M125">
            <v>3529825</v>
          </cell>
          <cell r="N125">
            <v>3680353</v>
          </cell>
          <cell r="O125">
            <v>3831948</v>
          </cell>
          <cell r="P125">
            <v>3985696</v>
          </cell>
          <cell r="Q125">
            <v>4142038</v>
          </cell>
          <cell r="R125">
            <v>4299498</v>
          </cell>
          <cell r="S125">
            <v>4456500</v>
          </cell>
          <cell r="T125">
            <v>4613541</v>
          </cell>
          <cell r="U125">
            <v>4771756</v>
          </cell>
          <cell r="V125">
            <v>4931268</v>
          </cell>
          <cell r="W125">
            <v>5091476</v>
          </cell>
          <cell r="X125">
            <v>5253241</v>
          </cell>
          <cell r="Y125">
            <v>5410120</v>
          </cell>
          <cell r="Z125">
            <v>5552361</v>
          </cell>
          <cell r="AA125">
            <v>5674396</v>
          </cell>
          <cell r="AB125">
            <v>5777772</v>
          </cell>
          <cell r="AC125">
            <v>5862359</v>
          </cell>
          <cell r="AD125">
            <v>5933879</v>
          </cell>
          <cell r="AE125">
            <v>6001551</v>
          </cell>
          <cell r="AF125">
            <v>6071991</v>
          </cell>
          <cell r="AG125">
            <v>6144475</v>
          </cell>
          <cell r="AH125">
            <v>6218464</v>
          </cell>
          <cell r="AI125">
            <v>6300210</v>
          </cell>
          <cell r="AJ125">
            <v>6398037</v>
          </cell>
          <cell r="AK125">
            <v>6516779</v>
          </cell>
          <cell r="AL125">
            <v>6654648</v>
          </cell>
          <cell r="AM125">
            <v>6810135</v>
          </cell>
          <cell r="AN125">
            <v>6979910</v>
          </cell>
          <cell r="AO125">
            <v>7158835</v>
          </cell>
          <cell r="AP125">
            <v>7341555</v>
          </cell>
          <cell r="AQ125">
            <v>7527870</v>
          </cell>
          <cell r="AR125">
            <v>7720653</v>
          </cell>
          <cell r="AS125">
            <v>7899923</v>
          </cell>
          <cell r="AT125">
            <v>8036259</v>
          </cell>
          <cell r="AU125">
            <v>8112462</v>
          </cell>
          <cell r="AV125">
            <v>8131121</v>
          </cell>
          <cell r="AW125">
            <v>8088590</v>
          </cell>
          <cell r="AX125">
            <v>8007259</v>
          </cell>
          <cell r="AY125">
            <v>7923628</v>
          </cell>
          <cell r="AZ125">
            <v>7861315</v>
          </cell>
          <cell r="BA125">
            <v>7816753</v>
          </cell>
          <cell r="BB125">
            <v>7791680</v>
          </cell>
          <cell r="BC125">
            <v>7781842</v>
          </cell>
          <cell r="BD125">
            <v>7777210</v>
          </cell>
          <cell r="BE125">
            <v>7771660</v>
          </cell>
          <cell r="BF125">
            <v>7768366</v>
          </cell>
          <cell r="BG125">
            <v>7768426</v>
          </cell>
          <cell r="BH125">
            <v>7771149</v>
          </cell>
          <cell r="BI125">
            <v>7775232</v>
          </cell>
          <cell r="BJ125">
            <v>7776439</v>
          </cell>
        </row>
        <row r="126">
          <cell r="B126">
            <v>1891445</v>
          </cell>
          <cell r="C126">
            <v>1947310</v>
          </cell>
          <cell r="D126">
            <v>2013932</v>
          </cell>
          <cell r="E126">
            <v>2085913</v>
          </cell>
          <cell r="F126">
            <v>2154819</v>
          </cell>
          <cell r="G126">
            <v>2216401</v>
          </cell>
          <cell r="H126">
            <v>2272423</v>
          </cell>
          <cell r="I126">
            <v>2322041</v>
          </cell>
          <cell r="J126">
            <v>2373203</v>
          </cell>
          <cell r="K126">
            <v>2437948</v>
          </cell>
          <cell r="L126">
            <v>2523317</v>
          </cell>
          <cell r="M126">
            <v>2627318</v>
          </cell>
          <cell r="N126">
            <v>2750179</v>
          </cell>
          <cell r="O126">
            <v>2886941</v>
          </cell>
          <cell r="P126">
            <v>3029514</v>
          </cell>
          <cell r="Q126">
            <v>3172665</v>
          </cell>
          <cell r="R126">
            <v>3317226</v>
          </cell>
          <cell r="S126">
            <v>3462770</v>
          </cell>
          <cell r="T126">
            <v>3609468</v>
          </cell>
          <cell r="U126">
            <v>3758315</v>
          </cell>
          <cell r="V126">
            <v>3909710</v>
          </cell>
          <cell r="W126">
            <v>4062213</v>
          </cell>
          <cell r="X126">
            <v>4214341</v>
          </cell>
          <cell r="Y126">
            <v>4366575</v>
          </cell>
          <cell r="Z126">
            <v>4519992</v>
          </cell>
          <cell r="AA126">
            <v>4674688</v>
          </cell>
          <cell r="AB126">
            <v>4830075</v>
          </cell>
          <cell r="AC126">
            <v>4986966</v>
          </cell>
          <cell r="AD126">
            <v>5139183</v>
          </cell>
          <cell r="AE126">
            <v>5277395</v>
          </cell>
          <cell r="AF126">
            <v>5396287</v>
          </cell>
          <cell r="AG126">
            <v>5497361</v>
          </cell>
          <cell r="AH126">
            <v>5580670</v>
          </cell>
          <cell r="AI126">
            <v>5651612</v>
          </cell>
          <cell r="AJ126">
            <v>5718906</v>
          </cell>
          <cell r="AK126">
            <v>5788840</v>
          </cell>
          <cell r="AL126">
            <v>5860764</v>
          </cell>
          <cell r="AM126">
            <v>5934001</v>
          </cell>
          <cell r="AN126">
            <v>6014613</v>
          </cell>
          <cell r="AO126">
            <v>6110619</v>
          </cell>
          <cell r="AP126">
            <v>6226670</v>
          </cell>
          <cell r="AQ126">
            <v>6360998</v>
          </cell>
          <cell r="AR126">
            <v>6512048</v>
          </cell>
          <cell r="AS126">
            <v>6676660</v>
          </cell>
          <cell r="AT126">
            <v>6850027</v>
          </cell>
          <cell r="AU126">
            <v>7027064</v>
          </cell>
          <cell r="AV126">
            <v>7207543</v>
          </cell>
          <cell r="AW126">
            <v>7394202</v>
          </cell>
          <cell r="AX126">
            <v>7567798</v>
          </cell>
          <cell r="AY126">
            <v>7699993</v>
          </cell>
          <cell r="AZ126">
            <v>7774327</v>
          </cell>
          <cell r="BA126">
            <v>7793468</v>
          </cell>
          <cell r="BB126">
            <v>7754095</v>
          </cell>
          <cell r="BC126">
            <v>7677668</v>
          </cell>
          <cell r="BD126">
            <v>7599138</v>
          </cell>
          <cell r="BE126">
            <v>7541060</v>
          </cell>
          <cell r="BF126">
            <v>7499930</v>
          </cell>
          <cell r="BG126">
            <v>7477324</v>
          </cell>
          <cell r="BH126">
            <v>7469219</v>
          </cell>
          <cell r="BI126">
            <v>7466011</v>
          </cell>
          <cell r="BJ126">
            <v>7461914</v>
          </cell>
        </row>
        <row r="127">
          <cell r="B127">
            <v>1491525</v>
          </cell>
          <cell r="C127">
            <v>1529209</v>
          </cell>
          <cell r="D127">
            <v>1560457</v>
          </cell>
          <cell r="E127">
            <v>1590340</v>
          </cell>
          <cell r="F127">
            <v>1626130</v>
          </cell>
          <cell r="G127">
            <v>1671742</v>
          </cell>
          <cell r="H127">
            <v>1726046</v>
          </cell>
          <cell r="I127">
            <v>1789937</v>
          </cell>
          <cell r="J127">
            <v>1858559</v>
          </cell>
          <cell r="K127">
            <v>1924395</v>
          </cell>
          <cell r="L127">
            <v>1983666</v>
          </cell>
          <cell r="M127">
            <v>2038125</v>
          </cell>
          <cell r="N127">
            <v>2087114</v>
          </cell>
          <cell r="O127">
            <v>2137798</v>
          </cell>
          <cell r="P127">
            <v>2200991</v>
          </cell>
          <cell r="Q127">
            <v>2283016</v>
          </cell>
          <cell r="R127">
            <v>2382041</v>
          </cell>
          <cell r="S127">
            <v>2498257</v>
          </cell>
          <cell r="T127">
            <v>2627186</v>
          </cell>
          <cell r="U127">
            <v>2761513</v>
          </cell>
          <cell r="V127">
            <v>2896479</v>
          </cell>
          <cell r="W127">
            <v>3032847</v>
          </cell>
          <cell r="X127">
            <v>3170249</v>
          </cell>
          <cell r="Y127">
            <v>3308876</v>
          </cell>
          <cell r="Z127">
            <v>3449593</v>
          </cell>
          <cell r="AA127">
            <v>3592772</v>
          </cell>
          <cell r="AB127">
            <v>3737071</v>
          </cell>
          <cell r="AC127">
            <v>3881124</v>
          </cell>
          <cell r="AD127">
            <v>4025361</v>
          </cell>
          <cell r="AE127">
            <v>4170770</v>
          </cell>
          <cell r="AF127">
            <v>4317425</v>
          </cell>
          <cell r="AG127">
            <v>4464761</v>
          </cell>
          <cell r="AH127">
            <v>4613557</v>
          </cell>
          <cell r="AI127">
            <v>4757982</v>
          </cell>
          <cell r="AJ127">
            <v>4889354</v>
          </cell>
          <cell r="AK127">
            <v>5002754</v>
          </cell>
          <cell r="AL127">
            <v>5099691</v>
          </cell>
          <cell r="AM127">
            <v>5180210</v>
          </cell>
          <cell r="AN127">
            <v>5249314</v>
          </cell>
          <cell r="AO127">
            <v>5315055</v>
          </cell>
          <cell r="AP127">
            <v>5383190</v>
          </cell>
          <cell r="AQ127">
            <v>5453115</v>
          </cell>
          <cell r="AR127">
            <v>5524197</v>
          </cell>
          <cell r="AS127">
            <v>5602137</v>
          </cell>
          <cell r="AT127">
            <v>5694517</v>
          </cell>
          <cell r="AU127">
            <v>5805691</v>
          </cell>
          <cell r="AV127">
            <v>5933870</v>
          </cell>
          <cell r="AW127">
            <v>6077476</v>
          </cell>
          <cell r="AX127">
            <v>6233581</v>
          </cell>
          <cell r="AY127">
            <v>6397878</v>
          </cell>
          <cell r="AZ127">
            <v>6565673</v>
          </cell>
          <cell r="BA127">
            <v>6736660</v>
          </cell>
          <cell r="BB127">
            <v>6913417</v>
          </cell>
          <cell r="BC127">
            <v>7077765</v>
          </cell>
          <cell r="BD127">
            <v>7202981</v>
          </cell>
          <cell r="BE127">
            <v>7273739</v>
          </cell>
          <cell r="BF127">
            <v>7292790</v>
          </cell>
          <cell r="BG127">
            <v>7257293</v>
          </cell>
          <cell r="BH127">
            <v>7187425</v>
          </cell>
          <cell r="BI127">
            <v>7115800</v>
          </cell>
          <cell r="BJ127">
            <v>7063380</v>
          </cell>
        </row>
        <row r="128">
          <cell r="B128">
            <v>999025</v>
          </cell>
          <cell r="C128">
            <v>1043982</v>
          </cell>
          <cell r="D128">
            <v>1093050</v>
          </cell>
          <cell r="E128">
            <v>1142902</v>
          </cell>
          <cell r="F128">
            <v>1189087</v>
          </cell>
          <cell r="G128">
            <v>1229623</v>
          </cell>
          <cell r="H128">
            <v>1265467</v>
          </cell>
          <cell r="I128">
            <v>1296168</v>
          </cell>
          <cell r="J128">
            <v>1325911</v>
          </cell>
          <cell r="K128">
            <v>1360680</v>
          </cell>
          <cell r="L128">
            <v>1403669</v>
          </cell>
          <cell r="M128">
            <v>1454069</v>
          </cell>
          <cell r="N128">
            <v>1512790</v>
          </cell>
          <cell r="O128">
            <v>1575633</v>
          </cell>
          <cell r="P128">
            <v>1636200</v>
          </cell>
          <cell r="Q128">
            <v>1691282</v>
          </cell>
          <cell r="R128">
            <v>1742430</v>
          </cell>
          <cell r="S128">
            <v>1789157</v>
          </cell>
          <cell r="T128">
            <v>1837630</v>
          </cell>
          <cell r="U128">
            <v>1897164</v>
          </cell>
          <cell r="V128">
            <v>1973181</v>
          </cell>
          <cell r="W128">
            <v>2064037</v>
          </cell>
          <cell r="X128">
            <v>2169854</v>
          </cell>
          <cell r="Y128">
            <v>2286743</v>
          </cell>
          <cell r="Z128">
            <v>2408420</v>
          </cell>
          <cell r="AA128">
            <v>2530790</v>
          </cell>
          <cell r="AB128">
            <v>2654578</v>
          </cell>
          <cell r="AC128">
            <v>2779471</v>
          </cell>
          <cell r="AD128">
            <v>2905631</v>
          </cell>
          <cell r="AE128">
            <v>3033779</v>
          </cell>
          <cell r="AF128">
            <v>3164209</v>
          </cell>
          <cell r="AG128">
            <v>3295717</v>
          </cell>
          <cell r="AH128">
            <v>3427098</v>
          </cell>
          <cell r="AI128">
            <v>3558744</v>
          </cell>
          <cell r="AJ128">
            <v>3691534</v>
          </cell>
          <cell r="AK128">
            <v>3825540</v>
          </cell>
          <cell r="AL128">
            <v>3960239</v>
          </cell>
          <cell r="AM128">
            <v>4096281</v>
          </cell>
          <cell r="AN128">
            <v>4228410</v>
          </cell>
          <cell r="AO128">
            <v>4348810</v>
          </cell>
          <cell r="AP128">
            <v>4453097</v>
          </cell>
          <cell r="AQ128">
            <v>4542734</v>
          </cell>
          <cell r="AR128">
            <v>4617895</v>
          </cell>
          <cell r="AS128">
            <v>4683045</v>
          </cell>
          <cell r="AT128">
            <v>4745226</v>
          </cell>
          <cell r="AU128">
            <v>4809485</v>
          </cell>
          <cell r="AV128">
            <v>4875286</v>
          </cell>
          <cell r="AW128">
            <v>4942051</v>
          </cell>
          <cell r="AX128">
            <v>5014963</v>
          </cell>
          <cell r="AY128">
            <v>5100939</v>
          </cell>
          <cell r="AZ128">
            <v>5203886</v>
          </cell>
          <cell r="BA128">
            <v>5322016</v>
          </cell>
          <cell r="BB128">
            <v>5453736</v>
          </cell>
          <cell r="BC128">
            <v>5596538</v>
          </cell>
          <cell r="BD128">
            <v>5746740</v>
          </cell>
          <cell r="BE128">
            <v>5900173</v>
          </cell>
          <cell r="BF128">
            <v>6056475</v>
          </cell>
          <cell r="BG128">
            <v>6217900</v>
          </cell>
          <cell r="BH128">
            <v>6367832</v>
          </cell>
          <cell r="BI128">
            <v>6482029</v>
          </cell>
          <cell r="BJ128">
            <v>6546745</v>
          </cell>
        </row>
        <row r="129">
          <cell r="B129">
            <v>589069</v>
          </cell>
          <cell r="C129">
            <v>611645</v>
          </cell>
          <cell r="D129">
            <v>636884</v>
          </cell>
          <cell r="E129">
            <v>665028</v>
          </cell>
          <cell r="F129">
            <v>696641</v>
          </cell>
          <cell r="G129">
            <v>731666</v>
          </cell>
          <cell r="H129">
            <v>769712</v>
          </cell>
          <cell r="I129">
            <v>811100</v>
          </cell>
          <cell r="J129">
            <v>853176</v>
          </cell>
          <cell r="K129">
            <v>892448</v>
          </cell>
          <cell r="L129">
            <v>927357</v>
          </cell>
          <cell r="M129">
            <v>958923</v>
          </cell>
          <cell r="N129">
            <v>987075</v>
          </cell>
          <cell r="O129">
            <v>1014924</v>
          </cell>
          <cell r="P129">
            <v>1046968</v>
          </cell>
          <cell r="Q129">
            <v>1085523</v>
          </cell>
          <cell r="R129">
            <v>1129954</v>
          </cell>
          <cell r="S129">
            <v>1180932</v>
          </cell>
          <cell r="T129">
            <v>1235133</v>
          </cell>
          <cell r="U129">
            <v>1287481</v>
          </cell>
          <cell r="V129">
            <v>1335521</v>
          </cell>
          <cell r="W129">
            <v>1380605</v>
          </cell>
          <cell r="X129">
            <v>1422498</v>
          </cell>
          <cell r="Y129">
            <v>1466174</v>
          </cell>
          <cell r="Z129">
            <v>1519070</v>
          </cell>
          <cell r="AA129">
            <v>1585449</v>
          </cell>
          <cell r="AB129">
            <v>1663929</v>
          </cell>
          <cell r="AC129">
            <v>1754539</v>
          </cell>
          <cell r="AD129">
            <v>1854136</v>
          </cell>
          <cell r="AE129">
            <v>1957711</v>
          </cell>
          <cell r="AF129">
            <v>2061997</v>
          </cell>
          <cell r="AG129">
            <v>2167611</v>
          </cell>
          <cell r="AH129">
            <v>2274327</v>
          </cell>
          <cell r="AI129">
            <v>2382256</v>
          </cell>
          <cell r="AJ129">
            <v>2491945</v>
          </cell>
          <cell r="AK129">
            <v>2603596</v>
          </cell>
          <cell r="AL129">
            <v>2716264</v>
          </cell>
          <cell r="AM129">
            <v>2828977</v>
          </cell>
          <cell r="AN129">
            <v>2942058</v>
          </cell>
          <cell r="AO129">
            <v>3056247</v>
          </cell>
          <cell r="AP129">
            <v>3171589</v>
          </cell>
          <cell r="AQ129">
            <v>3287617</v>
          </cell>
          <cell r="AR129">
            <v>3404844</v>
          </cell>
          <cell r="AS129">
            <v>3518752</v>
          </cell>
          <cell r="AT129">
            <v>3622714</v>
          </cell>
          <cell r="AU129">
            <v>3713071</v>
          </cell>
          <cell r="AV129">
            <v>3791264</v>
          </cell>
          <cell r="AW129">
            <v>3857610</v>
          </cell>
          <cell r="AX129">
            <v>3915784</v>
          </cell>
          <cell r="AY129">
            <v>3971522</v>
          </cell>
          <cell r="AZ129">
            <v>4028957</v>
          </cell>
          <cell r="BA129">
            <v>4087633</v>
          </cell>
          <cell r="BB129">
            <v>4147031</v>
          </cell>
          <cell r="BC129">
            <v>4211637</v>
          </cell>
          <cell r="BD129">
            <v>4287439</v>
          </cell>
          <cell r="BE129">
            <v>4377702</v>
          </cell>
          <cell r="BF129">
            <v>4480693</v>
          </cell>
          <cell r="BG129">
            <v>4594832</v>
          </cell>
          <cell r="BH129">
            <v>4718089</v>
          </cell>
          <cell r="BI129">
            <v>4847595</v>
          </cell>
          <cell r="BJ129">
            <v>4979937</v>
          </cell>
        </row>
        <row r="130">
          <cell r="B130">
            <v>304174</v>
          </cell>
          <cell r="C130">
            <v>308210</v>
          </cell>
          <cell r="D130">
            <v>316552</v>
          </cell>
          <cell r="E130">
            <v>328026</v>
          </cell>
          <cell r="F130">
            <v>341813</v>
          </cell>
          <cell r="G130">
            <v>357308</v>
          </cell>
          <cell r="H130">
            <v>374614</v>
          </cell>
          <cell r="I130">
            <v>393813</v>
          </cell>
          <cell r="J130">
            <v>415012</v>
          </cell>
          <cell r="K130">
            <v>438555</v>
          </cell>
          <cell r="L130">
            <v>464297</v>
          </cell>
          <cell r="M130">
            <v>492290</v>
          </cell>
          <cell r="N130">
            <v>523053</v>
          </cell>
          <cell r="O130">
            <v>554669</v>
          </cell>
          <cell r="P130">
            <v>584676</v>
          </cell>
          <cell r="Q130">
            <v>611973</v>
          </cell>
          <cell r="R130">
            <v>637314</v>
          </cell>
          <cell r="S130">
            <v>660756</v>
          </cell>
          <cell r="T130">
            <v>684305</v>
          </cell>
          <cell r="U130">
            <v>710925</v>
          </cell>
          <cell r="V130">
            <v>742051</v>
          </cell>
          <cell r="W130">
            <v>777289</v>
          </cell>
          <cell r="X130">
            <v>817147</v>
          </cell>
          <cell r="Y130">
            <v>859254</v>
          </cell>
          <cell r="Z130">
            <v>900033</v>
          </cell>
          <cell r="AA130">
            <v>937800</v>
          </cell>
          <cell r="AB130">
            <v>973683</v>
          </cell>
          <cell r="AC130">
            <v>1007684</v>
          </cell>
          <cell r="AD130">
            <v>1043384</v>
          </cell>
          <cell r="AE130">
            <v>1086060</v>
          </cell>
          <cell r="AF130">
            <v>1138687</v>
          </cell>
          <cell r="AG130">
            <v>1200143</v>
          </cell>
          <cell r="AH130">
            <v>1270319</v>
          </cell>
          <cell r="AI130">
            <v>1346912</v>
          </cell>
          <cell r="AJ130">
            <v>1426404</v>
          </cell>
          <cell r="AK130">
            <v>1506527</v>
          </cell>
          <cell r="AL130">
            <v>1587821</v>
          </cell>
          <cell r="AM130">
            <v>1670208</v>
          </cell>
          <cell r="AN130">
            <v>1753752</v>
          </cell>
          <cell r="AO130">
            <v>1838803</v>
          </cell>
          <cell r="AP130">
            <v>1925444</v>
          </cell>
          <cell r="AQ130">
            <v>2012986</v>
          </cell>
          <cell r="AR130">
            <v>2100713</v>
          </cell>
          <cell r="AS130">
            <v>2188876</v>
          </cell>
          <cell r="AT130">
            <v>2278058</v>
          </cell>
          <cell r="AU130">
            <v>2368257</v>
          </cell>
          <cell r="AV130">
            <v>2459077</v>
          </cell>
          <cell r="AW130">
            <v>2550881</v>
          </cell>
          <cell r="AX130">
            <v>2640112</v>
          </cell>
          <cell r="AY130">
            <v>2721670</v>
          </cell>
          <cell r="AZ130">
            <v>2792805</v>
          </cell>
          <cell r="BA130">
            <v>2854833</v>
          </cell>
          <cell r="BB130">
            <v>2908222</v>
          </cell>
          <cell r="BC130">
            <v>2955705</v>
          </cell>
          <cell r="BD130">
            <v>3001442</v>
          </cell>
          <cell r="BE130">
            <v>3048436</v>
          </cell>
          <cell r="BF130">
            <v>3096312</v>
          </cell>
          <cell r="BG130">
            <v>3144669</v>
          </cell>
          <cell r="BH130">
            <v>3197078</v>
          </cell>
          <cell r="BI130">
            <v>3258221</v>
          </cell>
          <cell r="BJ130">
            <v>3330602</v>
          </cell>
        </row>
        <row r="131">
          <cell r="B131">
            <v>180924</v>
          </cell>
          <cell r="C131">
            <v>186470</v>
          </cell>
          <cell r="D131">
            <v>191771</v>
          </cell>
          <cell r="E131">
            <v>197362</v>
          </cell>
          <cell r="F131">
            <v>203432</v>
          </cell>
          <cell r="G131">
            <v>209971</v>
          </cell>
          <cell r="H131">
            <v>217912</v>
          </cell>
          <cell r="I131">
            <v>227950</v>
          </cell>
          <cell r="J131">
            <v>239726</v>
          </cell>
          <cell r="K131">
            <v>252883</v>
          </cell>
          <cell r="L131">
            <v>267130</v>
          </cell>
          <cell r="M131">
            <v>282908</v>
          </cell>
          <cell r="N131">
            <v>300584</v>
          </cell>
          <cell r="O131">
            <v>320111</v>
          </cell>
          <cell r="P131">
            <v>341555</v>
          </cell>
          <cell r="Q131">
            <v>364745</v>
          </cell>
          <cell r="R131">
            <v>390047</v>
          </cell>
          <cell r="S131">
            <v>417970</v>
          </cell>
          <cell r="T131">
            <v>447381</v>
          </cell>
          <cell r="U131">
            <v>476883</v>
          </cell>
          <cell r="V131">
            <v>505777</v>
          </cell>
          <cell r="W131">
            <v>534802</v>
          </cell>
          <cell r="X131">
            <v>564381</v>
          </cell>
          <cell r="Y131">
            <v>595070</v>
          </cell>
          <cell r="Z131">
            <v>627780</v>
          </cell>
          <cell r="AA131">
            <v>662856</v>
          </cell>
          <cell r="AB131">
            <v>700409</v>
          </cell>
          <cell r="AC131">
            <v>740945</v>
          </cell>
          <cell r="AD131">
            <v>783249</v>
          </cell>
          <cell r="AE131">
            <v>825682</v>
          </cell>
          <cell r="AF131">
            <v>867513</v>
          </cell>
          <cell r="AG131">
            <v>909692</v>
          </cell>
          <cell r="AH131">
            <v>952650</v>
          </cell>
          <cell r="AI131">
            <v>997952</v>
          </cell>
          <cell r="AJ131">
            <v>1047879</v>
          </cell>
          <cell r="AK131">
            <v>1103665</v>
          </cell>
          <cell r="AL131">
            <v>1164942</v>
          </cell>
          <cell r="AM131">
            <v>1231734</v>
          </cell>
          <cell r="AN131">
            <v>1303437</v>
          </cell>
          <cell r="AO131">
            <v>1379197</v>
          </cell>
          <cell r="AP131">
            <v>1458407</v>
          </cell>
          <cell r="AQ131">
            <v>1541304</v>
          </cell>
          <cell r="AR131">
            <v>1627943</v>
          </cell>
          <cell r="AS131">
            <v>1718031</v>
          </cell>
          <cell r="AT131">
            <v>1811278</v>
          </cell>
          <cell r="AU131">
            <v>1907365</v>
          </cell>
          <cell r="AV131">
            <v>2006031</v>
          </cell>
          <cell r="AW131">
            <v>2106879</v>
          </cell>
          <cell r="AX131">
            <v>2209949</v>
          </cell>
          <cell r="AY131">
            <v>2315479</v>
          </cell>
          <cell r="AZ131">
            <v>2423262</v>
          </cell>
          <cell r="BA131">
            <v>2532868</v>
          </cell>
          <cell r="BB131">
            <v>2644302</v>
          </cell>
          <cell r="BC131">
            <v>2755173</v>
          </cell>
          <cell r="BD131">
            <v>2862302</v>
          </cell>
          <cell r="BE131">
            <v>2963976</v>
          </cell>
          <cell r="BF131">
            <v>3061161</v>
          </cell>
          <cell r="BG131">
            <v>3154440</v>
          </cell>
          <cell r="BH131">
            <v>3244231</v>
          </cell>
          <cell r="BI131">
            <v>3331251</v>
          </cell>
          <cell r="BJ131">
            <v>3416262</v>
          </cell>
        </row>
      </sheetData>
      <sheetData sheetId="2"/>
      <sheetData sheetId="3"/>
      <sheetData sheetId="4"/>
    </sheetDataSet>
  </externalBook>
</externalLink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Estados" xr10:uid="{188CEC0A-B76A-4B6A-9A5F-88608119F08B}" sourceName="Estados">
  <extLst>
    <x:ext xmlns:x15="http://schemas.microsoft.com/office/spreadsheetml/2010/11/main" uri="{2F2917AC-EB37-4324-AD4E-5DD8C200BD13}">
      <x15:tableSlicerCache tableId="1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Estados" xr10:uid="{127129C2-90A0-4878-A375-AE8ED1CA00DE}" cache="SegmentaçãodeDados_Estados" caption="Estados" startItem="10" style="Anbima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754ACA3-6794-4C4C-85C3-0E21B19DED61}" name="RedeSocial" displayName="RedeSocial" ref="A3:X19" totalsRowCount="1" headerRowDxfId="49" dataDxfId="48">
  <autoFilter ref="A3:X18" xr:uid="{CC0040C0-BCD0-48E8-B94A-70809C90C12C}">
    <filterColumn colId="1">
      <filters>
        <filter val="Rio de Janeiro"/>
      </filters>
    </filterColumn>
  </autoFilter>
  <tableColumns count="24">
    <tableColumn id="12" xr3:uid="{7D5E1415-2185-45A2-82C8-4E909798A443}" name="UF" totalsRowLabel="Total" dataDxfId="47" totalsRowDxfId="46"/>
    <tableColumn id="2" xr3:uid="{CB260D5F-3672-4763-869C-DDF20DAD2F11}" name="Estados" dataDxfId="45" totalsRowDxfId="44"/>
    <tableColumn id="3" xr3:uid="{12572BE7-930F-47E0-AA7C-E824B9EE7A9E}" name="Seguidores" totalsRowFunction="sum" dataDxfId="43" totalsRowDxfId="42"/>
    <tableColumn id="4" xr3:uid="{F51691B3-22B0-4526-A90F-8E3662AC8A7E}" name="Likes" totalsRowFunction="sum" dataDxfId="41" totalsRowDxfId="40"/>
    <tableColumn id="5" xr3:uid="{11144ABB-3332-45A6-8947-202A77AD13A1}" name="Visitantes no Site" totalsRowFunction="sum" dataDxfId="39" totalsRowDxfId="38">
      <calculatedColumnFormula>F4*0.44</calculatedColumnFormula>
    </tableColumn>
    <tableColumn id="6" xr3:uid="{D24E9DFD-CFBC-4B8C-B3FE-3C87A51AE047}" name="Membros" totalsRowFunction="sum" dataDxfId="37" totalsRowDxfId="36"/>
    <tableColumn id="7" xr3:uid="{2CAACE8E-FFDC-4D5B-8F33-EBF3026F2424}" name="Média de Tempo no Site" totalsRowFunction="sum" dataDxfId="35" totalsRowDxfId="34"/>
    <tableColumn id="8" xr3:uid="{5DDDC638-59A8-4E7A-9DE9-378D9EB6D007}" name="Segurança" totalsRowFunction="sum" dataDxfId="33" totalsRowDxfId="32"/>
    <tableColumn id="9" xr3:uid="{B1C3D3E2-BB2C-4D64-8935-941F52F1EC61}" name="Compras no Site" totalsRowFunction="sum" dataDxfId="31" totalsRowDxfId="30" dataCellStyle="Moeda"/>
    <tableColumn id="10" xr3:uid="{62FB2344-7D07-43D3-A24C-30FB2E0136C0}" name="Satisfação dos Clientes" totalsRowFunction="sum" dataDxfId="29" totalsRowDxfId="28"/>
    <tableColumn id="11" xr3:uid="{ABE5E9DF-6A72-4CA1-9FE4-06FACF4415BB}" name="Funcionários (UF)" totalsRowFunction="sum" dataDxfId="27" totalsRowDxfId="26"/>
    <tableColumn id="13" xr3:uid="{E7D10A6B-B3E3-4C7C-8CC1-BAF44A9F2CC9}" name="2009/10" totalsRowFunction="sum" dataDxfId="25" totalsRowDxfId="24"/>
    <tableColumn id="14" xr3:uid="{CE3EBC04-B191-41A8-A08A-5AB0E15CCB26}" name="2010/11" totalsRowFunction="sum" dataDxfId="23" totalsRowDxfId="22"/>
    <tableColumn id="15" xr3:uid="{EA5D8E84-B33B-4B72-A3BC-A9E5B7429313}" name="2011/12" totalsRowFunction="sum" dataDxfId="21" totalsRowDxfId="20"/>
    <tableColumn id="16" xr3:uid="{2B9067FA-BB31-43E7-98FC-B4345EAE978C}" name="2012/13" totalsRowFunction="sum" dataDxfId="19" totalsRowDxfId="18"/>
    <tableColumn id="17" xr3:uid="{CCEA2E70-9E25-405F-9A08-E76A32CA6AB1}" name="2013/14" totalsRowFunction="sum" dataDxfId="17" totalsRowDxfId="16"/>
    <tableColumn id="18" xr3:uid="{5857F257-5459-4A43-9CEF-4923634FE459}" name="2014/15" totalsRowFunction="sum" dataDxfId="15" totalsRowDxfId="14"/>
    <tableColumn id="19" xr3:uid="{9524A3EC-0D4A-46A7-8B83-FA943BBD9601}" name="2015/16" totalsRowFunction="sum" dataDxfId="13" totalsRowDxfId="12"/>
    <tableColumn id="20" xr3:uid="{86999DB7-E0F1-4D17-8916-3B3F7B8AA4EE}" name="% Meta Atingida" totalsRowFunction="sum" dataDxfId="11" totalsRowDxfId="10" dataCellStyle="Porcentagem"/>
    <tableColumn id="21" xr3:uid="{09B9BC9C-9C4E-4675-9F4B-F9AF44C14282}" name="%MA-1" totalsRowFunction="sum" dataDxfId="9" totalsRowDxfId="8">
      <calculatedColumnFormula>100-S4</calculatedColumnFormula>
    </tableColumn>
    <tableColumn id="22" xr3:uid="{321CAF3E-4A85-4AA9-BF81-6FEB1B4A0825}" name="SCp" totalsRowFunction="sum" dataDxfId="7" totalsRowDxfId="6" dataCellStyle="Porcentagem"/>
    <tableColumn id="23" xr3:uid="{B79F1C78-F1D5-40BB-91EE-7656F737A5C4}" name="SCp-1" totalsRowFunction="sum" dataDxfId="5" totalsRowDxfId="4">
      <calculatedColumnFormula>100-U4</calculatedColumnFormula>
    </tableColumn>
    <tableColumn id="24" xr3:uid="{E7D405BE-F97A-46B4-ABC2-C0568C7608EF}" name="FS" totalsRowFunction="sum" dataDxfId="3" totalsRowDxfId="2"/>
    <tableColumn id="25" xr3:uid="{4184A5AA-2BD6-4FEF-B59C-400E08F524C7}" name="FS-1" totalsRowFunction="sum" dataDxfId="1" totalsRowDxfId="0">
      <calculatedColumnFormula>100-W4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economiacomexcel.com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C5A48-2B13-4B19-935B-D50868C6A4BF}">
  <sheetPr codeName="Sheet3"/>
  <dimension ref="A1:BT60"/>
  <sheetViews>
    <sheetView showGridLines="0" showRowColHeaders="0" tabSelected="1" zoomScale="85" zoomScaleNormal="85" zoomScaleSheetLayoutView="42" workbookViewId="0">
      <selection activeCell="O1" sqref="O1"/>
    </sheetView>
  </sheetViews>
  <sheetFormatPr defaultColWidth="9.109375" defaultRowHeight="14.4" x14ac:dyDescent="0.3"/>
  <cols>
    <col min="1" max="16" width="8.6640625" customWidth="1"/>
    <col min="17" max="17" width="2.33203125" customWidth="1"/>
    <col min="28" max="28" width="9.5546875" hidden="1" customWidth="1"/>
    <col min="29" max="29" width="14.33203125" style="21" hidden="1" customWidth="1"/>
    <col min="30" max="30" width="9.5546875" customWidth="1"/>
  </cols>
  <sheetData>
    <row r="1" spans="1:72" x14ac:dyDescent="0.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8" t="s">
        <v>45</v>
      </c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</row>
    <row r="2" spans="1:72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8" t="s">
        <v>46</v>
      </c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</row>
    <row r="3" spans="1:72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8" t="s">
        <v>47</v>
      </c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</row>
    <row r="4" spans="1:72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8" t="s">
        <v>48</v>
      </c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</row>
    <row r="5" spans="1:72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8" t="s">
        <v>49</v>
      </c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</row>
    <row r="6" spans="1:72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8" t="s">
        <v>50</v>
      </c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</row>
    <row r="7" spans="1:72" x14ac:dyDescent="0.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8" t="s">
        <v>51</v>
      </c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</row>
    <row r="8" spans="1:72" x14ac:dyDescent="0.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8" t="s">
        <v>52</v>
      </c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</row>
    <row r="9" spans="1:72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8" t="s">
        <v>53</v>
      </c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</row>
    <row r="10" spans="1:72" x14ac:dyDescent="0.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8" t="s">
        <v>54</v>
      </c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</row>
    <row r="11" spans="1:72" x14ac:dyDescent="0.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8" t="s">
        <v>55</v>
      </c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</row>
    <row r="12" spans="1:72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8" t="s">
        <v>56</v>
      </c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</row>
    <row r="13" spans="1:72" x14ac:dyDescent="0.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8" t="s">
        <v>57</v>
      </c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</row>
    <row r="14" spans="1:72" x14ac:dyDescent="0.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8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</row>
    <row r="15" spans="1:72" x14ac:dyDescent="0.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8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</row>
    <row r="16" spans="1:72" x14ac:dyDescent="0.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8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</row>
    <row r="17" spans="1:72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8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</row>
    <row r="18" spans="1:72" x14ac:dyDescent="0.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8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</row>
    <row r="19" spans="1:72" x14ac:dyDescent="0.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8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</row>
    <row r="20" spans="1:72" x14ac:dyDescent="0.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8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</row>
    <row r="21" spans="1:72" x14ac:dyDescent="0.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8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</row>
    <row r="22" spans="1:72" x14ac:dyDescent="0.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8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</row>
    <row r="23" spans="1:72" x14ac:dyDescent="0.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8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</row>
    <row r="24" spans="1:72" x14ac:dyDescent="0.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8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</row>
    <row r="25" spans="1:72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8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</row>
    <row r="26" spans="1:72" x14ac:dyDescent="0.3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8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</row>
    <row r="27" spans="1:72" x14ac:dyDescent="0.3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8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</row>
    <row r="28" spans="1:72" x14ac:dyDescent="0.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8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</row>
    <row r="29" spans="1:72" x14ac:dyDescent="0.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8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</row>
    <row r="30" spans="1:72" x14ac:dyDescent="0.3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8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</row>
    <row r="31" spans="1:72" x14ac:dyDescent="0.3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8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</row>
    <row r="32" spans="1:72" x14ac:dyDescent="0.3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</row>
    <row r="33" spans="1:72" x14ac:dyDescent="0.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8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</row>
    <row r="34" spans="1:72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8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</row>
    <row r="35" spans="1:72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8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</row>
    <row r="36" spans="1:72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8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</row>
    <row r="37" spans="1:72" x14ac:dyDescent="0.3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8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</row>
    <row r="38" spans="1:72" x14ac:dyDescent="0.3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8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</row>
    <row r="39" spans="1:72" x14ac:dyDescent="0.3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8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</row>
    <row r="40" spans="1:72" x14ac:dyDescent="0.3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8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</row>
    <row r="41" spans="1:72" x14ac:dyDescent="0.3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8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</row>
    <row r="42" spans="1:72" x14ac:dyDescent="0.3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8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</row>
    <row r="43" spans="1:72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8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</row>
    <row r="44" spans="1:72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8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</row>
    <row r="45" spans="1:72" x14ac:dyDescent="0.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8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</row>
    <row r="46" spans="1:72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8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</row>
    <row r="47" spans="1:72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8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</row>
    <row r="48" spans="1:72" x14ac:dyDescent="0.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8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</row>
    <row r="49" spans="1:72" x14ac:dyDescent="0.3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8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</row>
    <row r="50" spans="1:72" x14ac:dyDescent="0.3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8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</row>
    <row r="51" spans="1:72" x14ac:dyDescent="0.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8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</row>
    <row r="52" spans="1:72" x14ac:dyDescent="0.3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8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</row>
    <row r="53" spans="1:72" x14ac:dyDescent="0.3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8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</row>
    <row r="54" spans="1:72" x14ac:dyDescent="0.3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8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</row>
    <row r="55" spans="1:72" x14ac:dyDescent="0.3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8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</row>
    <row r="56" spans="1:72" x14ac:dyDescent="0.3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8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</row>
    <row r="57" spans="1:72" x14ac:dyDescent="0.3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8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</row>
    <row r="58" spans="1:72" x14ac:dyDescent="0.3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8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</row>
    <row r="59" spans="1:72" x14ac:dyDescent="0.3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8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</row>
    <row r="60" spans="1:72" x14ac:dyDescent="0.3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8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</row>
  </sheetData>
  <pageMargins left="0.7" right="0.7" top="0.75" bottom="0.75" header="0.3" footer="0.3"/>
  <pageSetup paperSize="9" scale="44" orientation="portrait" r:id="rId1"/>
  <drawing r:id="rId2"/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1"/>
  <sheetViews>
    <sheetView workbookViewId="0">
      <selection activeCell="D35" sqref="D35"/>
    </sheetView>
  </sheetViews>
  <sheetFormatPr defaultRowHeight="14.4" x14ac:dyDescent="0.3"/>
  <cols>
    <col min="3" max="3" width="13.5546875" customWidth="1"/>
    <col min="9" max="9" width="13.88671875" bestFit="1" customWidth="1"/>
    <col min="10" max="10" width="12" customWidth="1"/>
  </cols>
  <sheetData>
    <row r="1" spans="1:26" x14ac:dyDescent="0.3">
      <c r="A1" s="12" t="s">
        <v>59</v>
      </c>
      <c r="B1" s="13"/>
      <c r="C1" s="14">
        <f>IF(C19=SUM(RedeSocial[Seguidores]),"",C19)</f>
        <v>689.70119999999997</v>
      </c>
      <c r="D1" s="14">
        <f>IF(D19=SUM(RedeSocial[Likes]),"",D19)</f>
        <v>1598.2378000000001</v>
      </c>
      <c r="E1" s="14">
        <f>IF(E19=SUM(RedeSocial[Visitantes no Site]),"",E19)</f>
        <v>984.5144848000001</v>
      </c>
      <c r="F1" s="14">
        <f>IF(F19=SUM(RedeSocial[Membros]),"",F19)</f>
        <v>2237.5329200000001</v>
      </c>
      <c r="G1" s="15">
        <f>IF(G19=SUM(RedeSocial[Média de Tempo no Site]),"",G19)</f>
        <v>68</v>
      </c>
      <c r="H1" s="15">
        <f>IF(H19=SUM(RedeSocial[Segurança]),"",H19)</f>
        <v>4</v>
      </c>
      <c r="I1" s="20">
        <f>IF(I19=SUM(RedeSocial[Compras no Site]),"",I19)</f>
        <v>159823.78</v>
      </c>
      <c r="J1" s="16">
        <f>IF(J19=SUM(RedeSocial[Satisfação dos Clientes]),"",J19)</f>
        <v>0.76</v>
      </c>
      <c r="K1" s="15">
        <f>IF(K19=SUM(RedeSocial[Funcionários (UF)]),"",K19)</f>
        <v>29</v>
      </c>
      <c r="L1" s="15">
        <f>IF(L19=SUM(RedeSocial[2009/10]),1,L19)</f>
        <v>134</v>
      </c>
      <c r="M1" s="15">
        <f>IF(M19=SUM(RedeSocial[2010/11]),1,M19)</f>
        <v>126</v>
      </c>
      <c r="N1" s="15">
        <f>IF(N19=SUM(RedeSocial[2011/12]),1,N19)</f>
        <v>108</v>
      </c>
      <c r="O1" s="15">
        <f>IF(O19=SUM(RedeSocial[2012/13]),1,O19)</f>
        <v>123</v>
      </c>
      <c r="P1" s="15">
        <f>IF(P19=SUM(RedeSocial[2013/14]),1,P19)</f>
        <v>109</v>
      </c>
      <c r="Q1" s="15">
        <f>IF(Q19=SUM(RedeSocial[2014/15]),1,Q19)</f>
        <v>121</v>
      </c>
      <c r="R1" s="14">
        <f>IF(R19=SUM(RedeSocial[2015/16]),1,R19)</f>
        <v>159.82378</v>
      </c>
      <c r="S1" s="16">
        <f>IF(S19=SUM(RedeSocial[% Meta Atingida]),0.1,S19)</f>
        <v>0.76</v>
      </c>
      <c r="T1" s="16">
        <f>IF(T19=SUM(RedeSocial[%MA-1]),0.9,T19)</f>
        <v>0.24</v>
      </c>
      <c r="U1" s="16">
        <f>IF(U19=SUM(RedeSocial[SCp]),0.1,U19)</f>
        <v>0.23</v>
      </c>
      <c r="V1" s="16">
        <f>IF(V19=SUM(RedeSocial[SCp-1]),0.9,V19)</f>
        <v>0.77</v>
      </c>
      <c r="W1" s="16">
        <f>IF(W19=SUM(RedeSocial[FS]),0.1,W19)</f>
        <v>0.87</v>
      </c>
      <c r="X1" s="16">
        <f>IF(X19=SUM(RedeSocial[FS-1]),0.9,X19)</f>
        <v>0.13</v>
      </c>
    </row>
    <row r="2" spans="1:26" x14ac:dyDescent="0.3">
      <c r="A2" s="22" t="s">
        <v>69</v>
      </c>
      <c r="B2" t="s">
        <v>70</v>
      </c>
    </row>
    <row r="3" spans="1:26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60</v>
      </c>
      <c r="F3" s="3" t="s">
        <v>5</v>
      </c>
      <c r="G3" s="3" t="s">
        <v>6</v>
      </c>
      <c r="H3" s="18" t="s">
        <v>7</v>
      </c>
      <c r="I3" s="3" t="s">
        <v>61</v>
      </c>
      <c r="J3" s="3" t="s">
        <v>8</v>
      </c>
      <c r="K3" s="3" t="s">
        <v>62</v>
      </c>
      <c r="L3" s="3" t="s">
        <v>9</v>
      </c>
      <c r="M3" s="3" t="s">
        <v>10</v>
      </c>
      <c r="N3" s="3" t="s">
        <v>11</v>
      </c>
      <c r="O3" s="3" t="s">
        <v>12</v>
      </c>
      <c r="P3" s="3" t="s">
        <v>13</v>
      </c>
      <c r="Q3" s="3" t="s">
        <v>14</v>
      </c>
      <c r="R3" s="3" t="s">
        <v>15</v>
      </c>
      <c r="S3" s="3" t="s">
        <v>63</v>
      </c>
      <c r="T3" s="3" t="s">
        <v>64</v>
      </c>
      <c r="U3" s="3" t="s">
        <v>67</v>
      </c>
      <c r="V3" s="3" t="s">
        <v>68</v>
      </c>
      <c r="W3" s="3" t="s">
        <v>65</v>
      </c>
      <c r="X3" s="3" t="s">
        <v>66</v>
      </c>
    </row>
    <row r="4" spans="1:26" hidden="1" x14ac:dyDescent="0.3">
      <c r="A4" s="3" t="s">
        <v>16</v>
      </c>
      <c r="B4" s="4" t="s">
        <v>17</v>
      </c>
      <c r="C4" s="5">
        <v>1154.4224999999999</v>
      </c>
      <c r="D4" s="5">
        <v>2085.1819999999998</v>
      </c>
      <c r="E4" s="5">
        <f>F4*0.44</f>
        <v>917.48007999999993</v>
      </c>
      <c r="F4" s="5">
        <v>2085.1819999999998</v>
      </c>
      <c r="G4" s="3">
        <v>63</v>
      </c>
      <c r="H4" s="5">
        <v>2</v>
      </c>
      <c r="I4" s="19">
        <v>67490.97</v>
      </c>
      <c r="J4" s="6">
        <v>0.86</v>
      </c>
      <c r="K4" s="3">
        <v>11</v>
      </c>
      <c r="L4" s="3">
        <v>126</v>
      </c>
      <c r="M4" s="3">
        <v>129</v>
      </c>
      <c r="N4" s="3">
        <v>107</v>
      </c>
      <c r="O4" s="3">
        <v>130</v>
      </c>
      <c r="P4" s="3">
        <v>136</v>
      </c>
      <c r="Q4" s="3">
        <v>121</v>
      </c>
      <c r="R4" s="7">
        <v>126.98194000000001</v>
      </c>
      <c r="S4" s="11">
        <v>0.83</v>
      </c>
      <c r="T4" s="10">
        <f>1-S4</f>
        <v>0.17000000000000004</v>
      </c>
      <c r="U4" s="17">
        <v>0.27</v>
      </c>
      <c r="V4" s="10">
        <f>1-U4</f>
        <v>0.73</v>
      </c>
      <c r="W4" s="11">
        <v>0.82</v>
      </c>
      <c r="X4" s="10">
        <f>1-W4</f>
        <v>0.18000000000000005</v>
      </c>
      <c r="Z4" s="17"/>
    </row>
    <row r="5" spans="1:26" hidden="1" x14ac:dyDescent="0.3">
      <c r="A5" s="3" t="s">
        <v>18</v>
      </c>
      <c r="B5" s="4" t="s">
        <v>19</v>
      </c>
      <c r="C5" s="5">
        <v>3804.143</v>
      </c>
      <c r="D5" s="5">
        <v>3387.1648</v>
      </c>
      <c r="E5" s="5">
        <f>F5*0.53</f>
        <v>2513.2762815999999</v>
      </c>
      <c r="F5" s="5">
        <v>4742.0307199999997</v>
      </c>
      <c r="G5" s="3">
        <v>75</v>
      </c>
      <c r="H5" s="5">
        <v>4</v>
      </c>
      <c r="I5" s="19">
        <v>338716.48</v>
      </c>
      <c r="J5" s="6">
        <v>0.92</v>
      </c>
      <c r="K5" s="3">
        <v>55</v>
      </c>
      <c r="L5" s="3">
        <v>114</v>
      </c>
      <c r="M5" s="3">
        <v>117</v>
      </c>
      <c r="N5" s="3">
        <v>123</v>
      </c>
      <c r="O5" s="3">
        <v>156</v>
      </c>
      <c r="P5" s="3">
        <v>200</v>
      </c>
      <c r="Q5" s="3">
        <v>224</v>
      </c>
      <c r="R5" s="7">
        <v>338.71647999999999</v>
      </c>
      <c r="S5" s="11">
        <v>0.77</v>
      </c>
      <c r="T5" s="10">
        <f t="shared" ref="T5:T18" si="0">1-S5</f>
        <v>0.22999999999999998</v>
      </c>
      <c r="U5" s="17">
        <v>0.27</v>
      </c>
      <c r="V5" s="10">
        <f t="shared" ref="V5:V18" si="1">1-U5</f>
        <v>0.73</v>
      </c>
      <c r="W5" s="11">
        <v>0.82</v>
      </c>
      <c r="X5" s="10">
        <f t="shared" ref="X5:X18" si="2">1-W5</f>
        <v>0.18000000000000005</v>
      </c>
      <c r="Z5" s="17"/>
    </row>
    <row r="6" spans="1:26" x14ac:dyDescent="0.3">
      <c r="A6" s="3" t="s">
        <v>20</v>
      </c>
      <c r="B6" s="4" t="s">
        <v>21</v>
      </c>
      <c r="C6" s="5">
        <v>689.70119999999997</v>
      </c>
      <c r="D6" s="5">
        <v>1598.2378000000001</v>
      </c>
      <c r="E6" s="5">
        <f t="shared" ref="E6:E11" si="3">F6*0.44</f>
        <v>984.5144848000001</v>
      </c>
      <c r="F6" s="5">
        <v>2237.5329200000001</v>
      </c>
      <c r="G6" s="3">
        <v>68</v>
      </c>
      <c r="H6" s="5">
        <v>4</v>
      </c>
      <c r="I6" s="19">
        <v>159823.78</v>
      </c>
      <c r="J6" s="6">
        <v>0.76</v>
      </c>
      <c r="K6" s="3">
        <v>29</v>
      </c>
      <c r="L6" s="3">
        <v>134</v>
      </c>
      <c r="M6" s="3">
        <v>126</v>
      </c>
      <c r="N6" s="3">
        <v>108</v>
      </c>
      <c r="O6" s="3">
        <v>123</v>
      </c>
      <c r="P6" s="3">
        <v>109</v>
      </c>
      <c r="Q6" s="3">
        <v>121</v>
      </c>
      <c r="R6" s="7">
        <v>159.82378</v>
      </c>
      <c r="S6" s="11">
        <v>0.76</v>
      </c>
      <c r="T6" s="10">
        <f t="shared" si="0"/>
        <v>0.24</v>
      </c>
      <c r="U6" s="17">
        <v>0.23</v>
      </c>
      <c r="V6" s="10">
        <f t="shared" si="1"/>
        <v>0.77</v>
      </c>
      <c r="W6" s="11">
        <v>0.87</v>
      </c>
      <c r="X6" s="10">
        <f t="shared" si="2"/>
        <v>0.13</v>
      </c>
      <c r="Z6" s="17"/>
    </row>
    <row r="7" spans="1:26" hidden="1" x14ac:dyDescent="0.3">
      <c r="A7" s="3" t="s">
        <v>22</v>
      </c>
      <c r="B7" s="4" t="s">
        <v>23</v>
      </c>
      <c r="C7" s="5">
        <v>818.58669999999995</v>
      </c>
      <c r="D7" s="5">
        <v>818.64530000000002</v>
      </c>
      <c r="E7" s="5">
        <f t="shared" si="3"/>
        <v>504.28550479999996</v>
      </c>
      <c r="F7" s="5">
        <v>1146.1034199999999</v>
      </c>
      <c r="G7" s="3">
        <v>64</v>
      </c>
      <c r="H7" s="5">
        <v>2</v>
      </c>
      <c r="I7" s="19">
        <v>81864.53</v>
      </c>
      <c r="J7" s="6">
        <v>0.81</v>
      </c>
      <c r="K7" s="3">
        <v>16</v>
      </c>
      <c r="L7" s="3">
        <v>114</v>
      </c>
      <c r="M7" s="3">
        <v>101</v>
      </c>
      <c r="N7" s="3">
        <v>110</v>
      </c>
      <c r="O7" s="3">
        <v>125</v>
      </c>
      <c r="P7" s="3">
        <v>116</v>
      </c>
      <c r="Q7" s="3">
        <v>112</v>
      </c>
      <c r="R7" s="7">
        <v>81.864530000000002</v>
      </c>
      <c r="S7" s="11">
        <v>0.89</v>
      </c>
      <c r="T7" s="10">
        <f t="shared" si="0"/>
        <v>0.10999999999999999</v>
      </c>
      <c r="U7" s="17">
        <v>0.15</v>
      </c>
      <c r="V7" s="10">
        <f t="shared" si="1"/>
        <v>0.85</v>
      </c>
      <c r="W7" s="11">
        <v>0.8</v>
      </c>
      <c r="X7" s="10">
        <f t="shared" si="2"/>
        <v>0.19999999999999996</v>
      </c>
      <c r="Z7" s="17"/>
    </row>
    <row r="8" spans="1:26" hidden="1" x14ac:dyDescent="0.3">
      <c r="A8" s="3" t="s">
        <v>24</v>
      </c>
      <c r="B8" s="4" t="s">
        <v>25</v>
      </c>
      <c r="C8" s="5">
        <v>1287.5255</v>
      </c>
      <c r="D8" s="5">
        <v>993.84439999999995</v>
      </c>
      <c r="E8" s="5">
        <f t="shared" si="3"/>
        <v>612.20815039999991</v>
      </c>
      <c r="F8" s="5">
        <v>1391.3821599999999</v>
      </c>
      <c r="G8" s="3">
        <v>62</v>
      </c>
      <c r="H8" s="5">
        <v>3</v>
      </c>
      <c r="I8" s="19">
        <v>124192.93</v>
      </c>
      <c r="J8" s="6">
        <v>0.9</v>
      </c>
      <c r="K8" s="3">
        <v>20</v>
      </c>
      <c r="L8" s="3">
        <v>131</v>
      </c>
      <c r="M8" s="3">
        <v>138</v>
      </c>
      <c r="N8" s="3">
        <v>124</v>
      </c>
      <c r="O8" s="3">
        <v>139</v>
      </c>
      <c r="P8" s="3">
        <v>137</v>
      </c>
      <c r="Q8" s="3">
        <v>152</v>
      </c>
      <c r="R8" s="7">
        <v>124.19292999999999</v>
      </c>
      <c r="S8" s="11">
        <v>0.81</v>
      </c>
      <c r="T8" s="10">
        <f t="shared" si="0"/>
        <v>0.18999999999999995</v>
      </c>
      <c r="U8" s="17">
        <v>0.26</v>
      </c>
      <c r="V8" s="10">
        <f t="shared" si="1"/>
        <v>0.74</v>
      </c>
      <c r="W8" s="11">
        <v>0.76</v>
      </c>
      <c r="X8" s="10">
        <f t="shared" si="2"/>
        <v>0.24</v>
      </c>
      <c r="Z8" s="17"/>
    </row>
    <row r="9" spans="1:26" hidden="1" x14ac:dyDescent="0.3">
      <c r="A9" s="3" t="s">
        <v>26</v>
      </c>
      <c r="B9" s="4" t="s">
        <v>27</v>
      </c>
      <c r="C9" s="5">
        <v>664.61440000000005</v>
      </c>
      <c r="D9" s="5">
        <v>589.41210000000001</v>
      </c>
      <c r="E9" s="5">
        <f t="shared" si="3"/>
        <v>363.07785359999997</v>
      </c>
      <c r="F9" s="5">
        <v>825.17693999999995</v>
      </c>
      <c r="G9" s="3">
        <v>58</v>
      </c>
      <c r="H9" s="5">
        <v>2</v>
      </c>
      <c r="I9" s="19">
        <v>63490.97</v>
      </c>
      <c r="J9" s="6">
        <v>0.92</v>
      </c>
      <c r="K9" s="3">
        <v>11</v>
      </c>
      <c r="L9" s="3">
        <v>101</v>
      </c>
      <c r="M9" s="3">
        <v>101</v>
      </c>
      <c r="N9" s="3">
        <v>85</v>
      </c>
      <c r="O9" s="3">
        <v>115</v>
      </c>
      <c r="P9" s="3">
        <v>118</v>
      </c>
      <c r="Q9" s="3">
        <v>96</v>
      </c>
      <c r="R9" s="7">
        <v>63.490970000000004</v>
      </c>
      <c r="S9" s="11">
        <v>0.77</v>
      </c>
      <c r="T9" s="10">
        <f t="shared" si="0"/>
        <v>0.22999999999999998</v>
      </c>
      <c r="U9" s="17">
        <v>0.15</v>
      </c>
      <c r="V9" s="10">
        <f t="shared" si="1"/>
        <v>0.85</v>
      </c>
      <c r="W9" s="11">
        <v>0.75</v>
      </c>
      <c r="X9" s="10">
        <f t="shared" si="2"/>
        <v>0.25</v>
      </c>
      <c r="Z9" s="17"/>
    </row>
    <row r="10" spans="1:26" hidden="1" x14ac:dyDescent="0.3">
      <c r="A10" s="3" t="s">
        <v>28</v>
      </c>
      <c r="B10" s="4" t="s">
        <v>29</v>
      </c>
      <c r="C10" s="5">
        <v>988.33600000000001</v>
      </c>
      <c r="D10" s="5">
        <v>634.90970000000004</v>
      </c>
      <c r="E10" s="5">
        <f t="shared" si="3"/>
        <v>391.10437520000005</v>
      </c>
      <c r="F10" s="5">
        <v>888.87358000000006</v>
      </c>
      <c r="G10" s="3">
        <v>67</v>
      </c>
      <c r="H10" s="5">
        <v>3</v>
      </c>
      <c r="I10" s="19">
        <v>99384.44</v>
      </c>
      <c r="J10" s="6">
        <v>0.96</v>
      </c>
      <c r="K10" s="3">
        <v>16</v>
      </c>
      <c r="L10" s="3">
        <v>148</v>
      </c>
      <c r="M10" s="3">
        <v>126</v>
      </c>
      <c r="N10" s="3">
        <v>151</v>
      </c>
      <c r="O10" s="3">
        <v>126</v>
      </c>
      <c r="P10" s="3">
        <v>123</v>
      </c>
      <c r="Q10" s="3">
        <v>146</v>
      </c>
      <c r="R10" s="7">
        <v>99.384439999999998</v>
      </c>
      <c r="S10" s="11">
        <v>0.88</v>
      </c>
      <c r="T10" s="10">
        <f t="shared" si="0"/>
        <v>0.12</v>
      </c>
      <c r="U10" s="17">
        <v>0.2</v>
      </c>
      <c r="V10" s="10">
        <f t="shared" si="1"/>
        <v>0.8</v>
      </c>
      <c r="W10" s="11">
        <v>0.86</v>
      </c>
      <c r="X10" s="10">
        <f t="shared" si="2"/>
        <v>0.14000000000000001</v>
      </c>
      <c r="Z10" s="17"/>
    </row>
    <row r="11" spans="1:26" hidden="1" x14ac:dyDescent="0.3">
      <c r="A11" s="3" t="s">
        <v>30</v>
      </c>
      <c r="B11" s="4" t="s">
        <v>31</v>
      </c>
      <c r="C11" s="5">
        <v>886.45899999999995</v>
      </c>
      <c r="D11" s="5">
        <v>841.43499999999995</v>
      </c>
      <c r="E11" s="5">
        <f t="shared" si="3"/>
        <v>518.32395999999994</v>
      </c>
      <c r="F11" s="5">
        <v>1178.0089999999998</v>
      </c>
      <c r="G11" s="3">
        <v>69</v>
      </c>
      <c r="H11" s="5">
        <v>2</v>
      </c>
      <c r="I11" s="19">
        <v>84143.5</v>
      </c>
      <c r="J11" s="6">
        <v>0.85</v>
      </c>
      <c r="K11" s="3">
        <v>14</v>
      </c>
      <c r="L11" s="3">
        <v>153</v>
      </c>
      <c r="M11" s="3">
        <v>140</v>
      </c>
      <c r="N11" s="3">
        <v>156</v>
      </c>
      <c r="O11" s="3">
        <v>153</v>
      </c>
      <c r="P11" s="3">
        <v>162</v>
      </c>
      <c r="Q11" s="3">
        <v>160</v>
      </c>
      <c r="R11" s="7">
        <v>84.143500000000003</v>
      </c>
      <c r="S11" s="11">
        <v>0.8</v>
      </c>
      <c r="T11" s="10">
        <f t="shared" si="0"/>
        <v>0.19999999999999996</v>
      </c>
      <c r="U11" s="17">
        <v>0.23</v>
      </c>
      <c r="V11" s="10">
        <f t="shared" si="1"/>
        <v>0.77</v>
      </c>
      <c r="W11" s="11">
        <v>0.9</v>
      </c>
      <c r="X11" s="10">
        <f t="shared" si="2"/>
        <v>9.9999999999999978E-2</v>
      </c>
      <c r="Z11" s="17"/>
    </row>
    <row r="12" spans="1:26" hidden="1" x14ac:dyDescent="0.3">
      <c r="A12" s="3" t="s">
        <v>26</v>
      </c>
      <c r="B12" s="4" t="s">
        <v>32</v>
      </c>
      <c r="C12" s="5">
        <v>1957.0261</v>
      </c>
      <c r="D12" s="5">
        <v>1897.6457</v>
      </c>
      <c r="E12" s="5">
        <f>F12*0.53</f>
        <v>1408.0531094</v>
      </c>
      <c r="F12" s="5">
        <v>2656.7039799999998</v>
      </c>
      <c r="G12" s="3">
        <v>72</v>
      </c>
      <c r="H12" s="5">
        <v>6</v>
      </c>
      <c r="I12" s="19">
        <v>189764.57</v>
      </c>
      <c r="J12" s="6">
        <v>0.88</v>
      </c>
      <c r="K12" s="3">
        <v>29</v>
      </c>
      <c r="L12" s="3">
        <v>117</v>
      </c>
      <c r="M12" s="3">
        <v>118</v>
      </c>
      <c r="N12" s="3">
        <v>117</v>
      </c>
      <c r="O12" s="3">
        <v>121</v>
      </c>
      <c r="P12" s="3">
        <v>139</v>
      </c>
      <c r="Q12" s="3">
        <v>129</v>
      </c>
      <c r="R12" s="7">
        <v>189.76457000000002</v>
      </c>
      <c r="S12" s="11">
        <v>0.77</v>
      </c>
      <c r="T12" s="10">
        <f t="shared" si="0"/>
        <v>0.22999999999999998</v>
      </c>
      <c r="U12" s="17">
        <v>0.27</v>
      </c>
      <c r="V12" s="10">
        <f t="shared" si="1"/>
        <v>0.73</v>
      </c>
      <c r="W12" s="11">
        <v>0.84</v>
      </c>
      <c r="X12" s="10">
        <f t="shared" si="2"/>
        <v>0.16000000000000003</v>
      </c>
      <c r="Z12" s="17"/>
    </row>
    <row r="13" spans="1:26" hidden="1" x14ac:dyDescent="0.3">
      <c r="A13" s="3" t="s">
        <v>33</v>
      </c>
      <c r="B13" s="4" t="s">
        <v>34</v>
      </c>
      <c r="C13" s="5">
        <v>975.20730000000003</v>
      </c>
      <c r="D13" s="5">
        <v>804.93129999999996</v>
      </c>
      <c r="E13" s="5">
        <f>F13*0.44</f>
        <v>495.83768079999987</v>
      </c>
      <c r="F13" s="5">
        <v>1126.9038199999998</v>
      </c>
      <c r="G13" s="3">
        <v>59</v>
      </c>
      <c r="H13" s="5">
        <v>1</v>
      </c>
      <c r="I13" s="19">
        <v>80493.13</v>
      </c>
      <c r="J13" s="6">
        <v>0.92</v>
      </c>
      <c r="K13" s="3">
        <v>15</v>
      </c>
      <c r="L13" s="3">
        <v>152</v>
      </c>
      <c r="M13" s="3">
        <v>143</v>
      </c>
      <c r="N13" s="3">
        <v>159</v>
      </c>
      <c r="O13" s="3">
        <v>160</v>
      </c>
      <c r="P13" s="3">
        <v>155</v>
      </c>
      <c r="Q13" s="3">
        <v>155</v>
      </c>
      <c r="R13" s="7">
        <v>80.493130000000008</v>
      </c>
      <c r="S13" s="11">
        <v>0.83</v>
      </c>
      <c r="T13" s="10">
        <f t="shared" si="0"/>
        <v>0.17000000000000004</v>
      </c>
      <c r="U13" s="17">
        <v>0.17</v>
      </c>
      <c r="V13" s="10">
        <f t="shared" si="1"/>
        <v>0.83</v>
      </c>
      <c r="W13" s="11">
        <v>0.75</v>
      </c>
      <c r="X13" s="10">
        <f t="shared" si="2"/>
        <v>0.25</v>
      </c>
      <c r="Z13" s="17"/>
    </row>
    <row r="14" spans="1:26" hidden="1" x14ac:dyDescent="0.3">
      <c r="A14" s="3" t="s">
        <v>35</v>
      </c>
      <c r="B14" s="4" t="s">
        <v>36</v>
      </c>
      <c r="C14" s="5">
        <v>1931.7568000000001</v>
      </c>
      <c r="D14" s="5">
        <v>1135.3140000000001</v>
      </c>
      <c r="E14" s="5">
        <f>F14*0.44</f>
        <v>699.35342400000002</v>
      </c>
      <c r="F14" s="5">
        <v>1589.4395999999999</v>
      </c>
      <c r="G14" s="3">
        <v>60</v>
      </c>
      <c r="H14" s="5">
        <v>1</v>
      </c>
      <c r="I14" s="19">
        <v>113531.4</v>
      </c>
      <c r="J14" s="6">
        <v>0.82</v>
      </c>
      <c r="K14" s="3">
        <v>18</v>
      </c>
      <c r="L14" s="3">
        <v>110</v>
      </c>
      <c r="M14" s="3">
        <v>105</v>
      </c>
      <c r="N14" s="3">
        <v>114</v>
      </c>
      <c r="O14" s="3">
        <v>102</v>
      </c>
      <c r="P14" s="3">
        <v>90</v>
      </c>
      <c r="Q14" s="3">
        <v>110</v>
      </c>
      <c r="R14" s="7">
        <v>113.53139999999999</v>
      </c>
      <c r="S14" s="11">
        <v>0.76</v>
      </c>
      <c r="T14" s="10">
        <f t="shared" si="0"/>
        <v>0.24</v>
      </c>
      <c r="U14" s="17">
        <v>0.18</v>
      </c>
      <c r="V14" s="10">
        <f t="shared" si="1"/>
        <v>0.82000000000000006</v>
      </c>
      <c r="W14" s="11">
        <v>0.76</v>
      </c>
      <c r="X14" s="10">
        <f t="shared" si="2"/>
        <v>0.24</v>
      </c>
      <c r="Z14" s="17"/>
    </row>
    <row r="15" spans="1:26" hidden="1" x14ac:dyDescent="0.3">
      <c r="A15" s="3" t="s">
        <v>37</v>
      </c>
      <c r="B15" s="4" t="s">
        <v>38</v>
      </c>
      <c r="C15" s="5">
        <v>991.99450000000002</v>
      </c>
      <c r="D15" s="5">
        <v>1228.1053999999999</v>
      </c>
      <c r="E15" s="5">
        <f>F15*0.44</f>
        <v>756.51292639999986</v>
      </c>
      <c r="F15" s="5">
        <v>1719.3475599999997</v>
      </c>
      <c r="G15" s="3">
        <v>61</v>
      </c>
      <c r="H15" s="5">
        <v>2</v>
      </c>
      <c r="I15" s="19">
        <v>122810.54</v>
      </c>
      <c r="J15" s="6">
        <v>0.86</v>
      </c>
      <c r="K15" s="3">
        <v>20</v>
      </c>
      <c r="L15" s="3">
        <v>104</v>
      </c>
      <c r="M15" s="3">
        <v>123</v>
      </c>
      <c r="N15" s="3">
        <v>106</v>
      </c>
      <c r="O15" s="3">
        <v>98</v>
      </c>
      <c r="P15" s="3">
        <v>104</v>
      </c>
      <c r="Q15" s="3">
        <v>100</v>
      </c>
      <c r="R15" s="7">
        <v>122.81053999999999</v>
      </c>
      <c r="S15" s="11">
        <v>0.84</v>
      </c>
      <c r="T15" s="10">
        <f t="shared" si="0"/>
        <v>0.16000000000000003</v>
      </c>
      <c r="U15" s="17">
        <v>0.28999999999999998</v>
      </c>
      <c r="V15" s="10">
        <f t="shared" si="1"/>
        <v>0.71</v>
      </c>
      <c r="W15" s="11">
        <v>0.9</v>
      </c>
      <c r="X15" s="10">
        <f t="shared" si="2"/>
        <v>9.9999999999999978E-2</v>
      </c>
      <c r="Z15" s="17"/>
    </row>
    <row r="16" spans="1:26" hidden="1" x14ac:dyDescent="0.3">
      <c r="A16" s="3" t="s">
        <v>39</v>
      </c>
      <c r="B16" s="4" t="s">
        <v>40</v>
      </c>
      <c r="C16" s="5">
        <v>2605.9203000000002</v>
      </c>
      <c r="D16" s="3">
        <v>2097</v>
      </c>
      <c r="E16" s="5">
        <f>F16*0.53</f>
        <v>1555.9739999999999</v>
      </c>
      <c r="F16" s="3">
        <v>2935.7999999999997</v>
      </c>
      <c r="G16" s="3">
        <v>64</v>
      </c>
      <c r="H16" s="5">
        <v>3</v>
      </c>
      <c r="I16" s="19">
        <v>208518.2</v>
      </c>
      <c r="J16" s="6">
        <v>0.93</v>
      </c>
      <c r="K16" s="3">
        <v>38</v>
      </c>
      <c r="L16" s="3">
        <v>88</v>
      </c>
      <c r="M16" s="3">
        <v>116</v>
      </c>
      <c r="N16" s="3">
        <v>126</v>
      </c>
      <c r="O16" s="3">
        <v>117</v>
      </c>
      <c r="P16" s="3">
        <v>120</v>
      </c>
      <c r="Q16" s="3">
        <v>132</v>
      </c>
      <c r="R16" s="7">
        <v>208.51820000000001</v>
      </c>
      <c r="S16" s="11">
        <v>0.79</v>
      </c>
      <c r="T16" s="10">
        <f t="shared" si="0"/>
        <v>0.20999999999999996</v>
      </c>
      <c r="U16" s="17">
        <v>0.18</v>
      </c>
      <c r="V16" s="10">
        <f t="shared" si="1"/>
        <v>0.82000000000000006</v>
      </c>
      <c r="W16" s="11">
        <v>0.88</v>
      </c>
      <c r="X16" s="10">
        <f t="shared" si="2"/>
        <v>0.12</v>
      </c>
      <c r="Z16" s="17"/>
    </row>
    <row r="17" spans="1:26" hidden="1" x14ac:dyDescent="0.3">
      <c r="A17" s="3" t="s">
        <v>41</v>
      </c>
      <c r="B17" s="4" t="s">
        <v>42</v>
      </c>
      <c r="C17" s="5">
        <v>1276.3535999999999</v>
      </c>
      <c r="D17" s="5">
        <v>707.85149999999999</v>
      </c>
      <c r="E17" s="5">
        <f>F17*0.44</f>
        <v>436.03652399999999</v>
      </c>
      <c r="F17" s="5">
        <v>990.99209999999994</v>
      </c>
      <c r="G17" s="3">
        <v>63</v>
      </c>
      <c r="H17" s="5">
        <v>1</v>
      </c>
      <c r="I17" s="19">
        <v>70785.149999999994</v>
      </c>
      <c r="J17" s="6">
        <v>0.79</v>
      </c>
      <c r="K17" s="3">
        <v>13</v>
      </c>
      <c r="L17" s="3">
        <v>90</v>
      </c>
      <c r="M17" s="3">
        <v>93</v>
      </c>
      <c r="N17" s="3">
        <v>114</v>
      </c>
      <c r="O17" s="3">
        <v>92</v>
      </c>
      <c r="P17" s="3">
        <v>98</v>
      </c>
      <c r="Q17" s="3">
        <v>119</v>
      </c>
      <c r="R17" s="7">
        <v>70.785149999999987</v>
      </c>
      <c r="S17" s="11">
        <v>0.79</v>
      </c>
      <c r="T17" s="10">
        <f t="shared" si="0"/>
        <v>0.20999999999999996</v>
      </c>
      <c r="U17" s="17">
        <v>0.17</v>
      </c>
      <c r="V17" s="10">
        <f t="shared" si="1"/>
        <v>0.83</v>
      </c>
      <c r="W17" s="11">
        <v>0.8</v>
      </c>
      <c r="X17" s="10">
        <f t="shared" si="2"/>
        <v>0.19999999999999996</v>
      </c>
      <c r="Z17" s="17"/>
    </row>
    <row r="18" spans="1:26" hidden="1" x14ac:dyDescent="0.3">
      <c r="A18" s="3" t="s">
        <v>43</v>
      </c>
      <c r="B18" s="4" t="s">
        <v>44</v>
      </c>
      <c r="C18" s="5">
        <v>888</v>
      </c>
      <c r="D18" s="5">
        <v>1241.9293</v>
      </c>
      <c r="E18" s="5">
        <f>F18*0.44</f>
        <v>765.02844879999998</v>
      </c>
      <c r="F18" s="5">
        <v>1738.70102</v>
      </c>
      <c r="G18" s="3">
        <v>61</v>
      </c>
      <c r="H18" s="5">
        <v>0</v>
      </c>
      <c r="I18" s="19">
        <v>58941.21</v>
      </c>
      <c r="J18" s="6">
        <v>0.81</v>
      </c>
      <c r="K18" s="3">
        <v>12</v>
      </c>
      <c r="L18" s="3">
        <v>89</v>
      </c>
      <c r="M18" s="3">
        <v>75</v>
      </c>
      <c r="N18" s="3">
        <v>92</v>
      </c>
      <c r="O18" s="3">
        <v>85</v>
      </c>
      <c r="P18" s="3">
        <v>101</v>
      </c>
      <c r="Q18" s="3">
        <v>95</v>
      </c>
      <c r="R18" s="7">
        <v>58.941209999999998</v>
      </c>
      <c r="S18" s="11">
        <v>0.89</v>
      </c>
      <c r="T18" s="10">
        <f t="shared" si="0"/>
        <v>0.10999999999999999</v>
      </c>
      <c r="U18" s="17">
        <v>0.25</v>
      </c>
      <c r="V18" s="10">
        <f t="shared" si="1"/>
        <v>0.75</v>
      </c>
      <c r="W18" s="11">
        <v>0.74</v>
      </c>
      <c r="X18" s="10">
        <f t="shared" si="2"/>
        <v>0.26</v>
      </c>
      <c r="Z18" s="17"/>
    </row>
    <row r="19" spans="1:26" x14ac:dyDescent="0.3">
      <c r="A19" s="3" t="s">
        <v>58</v>
      </c>
      <c r="B19" s="4"/>
      <c r="C19" s="5">
        <f>SUBTOTAL(109,RedeSocial[Seguidores])</f>
        <v>689.70119999999997</v>
      </c>
      <c r="D19" s="5">
        <f>SUBTOTAL(109,RedeSocial[Likes])</f>
        <v>1598.2378000000001</v>
      </c>
      <c r="E19" s="5">
        <f>SUBTOTAL(109,RedeSocial[Visitantes no Site])</f>
        <v>984.5144848000001</v>
      </c>
      <c r="F19" s="5">
        <f>SUBTOTAL(109,RedeSocial[Membros])</f>
        <v>2237.5329200000001</v>
      </c>
      <c r="G19" s="5">
        <f>SUBTOTAL(109,RedeSocial[Média de Tempo no Site])</f>
        <v>68</v>
      </c>
      <c r="H19" s="5">
        <f>SUBTOTAL(109,RedeSocial[Segurança])</f>
        <v>4</v>
      </c>
      <c r="I19" s="5">
        <f>SUBTOTAL(109,RedeSocial[Compras no Site])</f>
        <v>159823.78</v>
      </c>
      <c r="J19" s="6">
        <f>SUBTOTAL(109,RedeSocial[Satisfação dos Clientes])</f>
        <v>0.76</v>
      </c>
      <c r="K19" s="5">
        <f>SUBTOTAL(109,RedeSocial[Funcionários (UF)])</f>
        <v>29</v>
      </c>
      <c r="L19" s="5">
        <f>SUBTOTAL(109,RedeSocial[2009/10])</f>
        <v>134</v>
      </c>
      <c r="M19" s="5">
        <f>SUBTOTAL(109,RedeSocial[2010/11])</f>
        <v>126</v>
      </c>
      <c r="N19" s="5">
        <f>SUBTOTAL(109,RedeSocial[2011/12])</f>
        <v>108</v>
      </c>
      <c r="O19" s="5">
        <f>SUBTOTAL(109,RedeSocial[2012/13])</f>
        <v>123</v>
      </c>
      <c r="P19" s="5">
        <f>SUBTOTAL(109,RedeSocial[2013/14])</f>
        <v>109</v>
      </c>
      <c r="Q19" s="5">
        <f>SUBTOTAL(109,RedeSocial[2014/15])</f>
        <v>121</v>
      </c>
      <c r="R19" s="5">
        <f>SUBTOTAL(109,RedeSocial[2015/16])</f>
        <v>159.82378</v>
      </c>
      <c r="S19" s="10">
        <f>SUBTOTAL(109,RedeSocial[% Meta Atingida])</f>
        <v>0.76</v>
      </c>
      <c r="T19" s="10">
        <f>SUBTOTAL(109,RedeSocial[%MA-1])</f>
        <v>0.24</v>
      </c>
      <c r="U19" s="10">
        <f>SUBTOTAL(109,RedeSocial[SCp])</f>
        <v>0.23</v>
      </c>
      <c r="V19" s="10">
        <f>SUBTOTAL(109,RedeSocial[SCp-1])</f>
        <v>0.77</v>
      </c>
      <c r="W19" s="10">
        <f>SUBTOTAL(109,RedeSocial[FS])</f>
        <v>0.87</v>
      </c>
      <c r="X19" s="10">
        <f>SUBTOTAL(109,RedeSocial[FS-1])</f>
        <v>0.13</v>
      </c>
    </row>
    <row r="21" spans="1:26" x14ac:dyDescent="0.3">
      <c r="S21" s="11"/>
      <c r="T21" s="11"/>
      <c r="U21" s="11"/>
      <c r="V21" s="11"/>
      <c r="W21" s="11"/>
      <c r="X21" s="11"/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T5:T18 V4:V18 X4:X18" calculatedColumn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D87A5-4A6E-4E22-89B3-9A1860BBA675}">
  <sheetPr>
    <tabColor rgb="FF286A3E"/>
  </sheetPr>
  <dimension ref="B1:L19"/>
  <sheetViews>
    <sheetView showGridLines="0" workbookViewId="0"/>
  </sheetViews>
  <sheetFormatPr defaultColWidth="0" defaultRowHeight="14.4" x14ac:dyDescent="0.3"/>
  <cols>
    <col min="1" max="1" width="4.88671875" customWidth="1"/>
    <col min="2" max="2" width="15" customWidth="1"/>
    <col min="3" max="5" width="12.6640625" customWidth="1"/>
    <col min="6" max="6" width="11.109375" customWidth="1"/>
    <col min="7" max="7" width="11.21875" customWidth="1"/>
    <col min="8" max="11" width="12.6640625" customWidth="1"/>
    <col min="12" max="19" width="10.6640625" customWidth="1"/>
    <col min="20" max="21" width="8.88671875" customWidth="1"/>
  </cols>
  <sheetData>
    <row r="1" spans="2:12" ht="52.2" customHeight="1" x14ac:dyDescent="0.3">
      <c r="D1" s="23" t="s">
        <v>71</v>
      </c>
      <c r="E1" s="24"/>
      <c r="F1" s="24"/>
      <c r="G1" s="24"/>
      <c r="H1" s="24"/>
      <c r="I1" s="24"/>
      <c r="J1" s="24"/>
      <c r="K1" s="24"/>
      <c r="L1" s="24"/>
    </row>
    <row r="2" spans="2:12" ht="16.05" customHeight="1" x14ac:dyDescent="0.3">
      <c r="B2" s="25"/>
    </row>
    <row r="3" spans="2:12" ht="16.05" customHeight="1" x14ac:dyDescent="0.3"/>
    <row r="4" spans="2:12" ht="19.5" customHeight="1" x14ac:dyDescent="0.3">
      <c r="H4" s="1" t="s">
        <v>72</v>
      </c>
    </row>
    <row r="5" spans="2:12" ht="19.5" customHeight="1" x14ac:dyDescent="0.3"/>
    <row r="6" spans="2:12" ht="19.5" customHeight="1" x14ac:dyDescent="0.3"/>
    <row r="7" spans="2:12" ht="19.5" customHeight="1" x14ac:dyDescent="0.3">
      <c r="H7" s="2" t="s">
        <v>0</v>
      </c>
    </row>
    <row r="8" spans="2:12" ht="19.5" customHeight="1" x14ac:dyDescent="0.3"/>
    <row r="9" spans="2:12" ht="12.75" customHeight="1" x14ac:dyDescent="0.3"/>
    <row r="10" spans="2:12" ht="19.5" customHeight="1" x14ac:dyDescent="0.3"/>
    <row r="11" spans="2:12" ht="19.5" customHeight="1" x14ac:dyDescent="0.3"/>
    <row r="12" spans="2:12" ht="19.5" customHeight="1" x14ac:dyDescent="0.3"/>
    <row r="13" spans="2:12" ht="19.5" customHeight="1" x14ac:dyDescent="0.3"/>
    <row r="14" spans="2:12" ht="19.5" customHeight="1" x14ac:dyDescent="0.3"/>
    <row r="15" spans="2:12" ht="19.5" customHeight="1" x14ac:dyDescent="0.3"/>
    <row r="16" spans="2:12" ht="19.5" customHeight="1" x14ac:dyDescent="0.3"/>
    <row r="17" ht="19.5" customHeight="1" x14ac:dyDescent="0.3"/>
    <row r="18" ht="19.5" customHeight="1" x14ac:dyDescent="0.3"/>
    <row r="19" ht="19.5" customHeight="1" x14ac:dyDescent="0.3"/>
  </sheetData>
  <sheetProtection selectLockedCells="1"/>
  <hyperlinks>
    <hyperlink ref="H4" r:id="rId1" xr:uid="{5F805A97-8DE4-4D36-B46C-29BE52974CA6}"/>
  </hyperlinks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Dashboard</vt:lpstr>
      <vt:lpstr>Dados</vt:lpstr>
      <vt:lpstr>Sobre</vt:lpstr>
      <vt:lpstr>Dashboard!Area_de_impressao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Cláudia Mª Silva</dc:creator>
  <cp:lastModifiedBy>Cláudia Maria Silva</cp:lastModifiedBy>
  <dcterms:created xsi:type="dcterms:W3CDTF">2017-07-07T15:04:44Z</dcterms:created>
  <dcterms:modified xsi:type="dcterms:W3CDTF">2025-07-27T04:14:57Z</dcterms:modified>
</cp:coreProperties>
</file>